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urm\Desktop\Calculators and spreadsheets\"/>
    </mc:Choice>
  </mc:AlternateContent>
  <xr:revisionPtr revIDLastSave="0" documentId="13_ncr:1_{F286C349-0820-4515-9604-6C667712C4F4}" xr6:coauthVersionLast="32" xr6:coauthVersionMax="32" xr10:uidLastSave="{00000000-0000-0000-0000-000000000000}"/>
  <bookViews>
    <workbookView xWindow="0" yWindow="0" windowWidth="23040" windowHeight="9090" xr2:uid="{00000000-000D-0000-FFFF-FFFF00000000}"/>
  </bookViews>
  <sheets>
    <sheet name="Sheet1" sheetId="1" r:id="rId1"/>
  </sheets>
  <calcPr calcId="179017" concurrentCalc="0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B8" i="1"/>
  <c r="B10" i="1"/>
  <c r="C166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A167" i="1"/>
  <c r="AD2" i="1"/>
  <c r="D166" i="1"/>
  <c r="AE2" i="1"/>
  <c r="E166" i="1"/>
  <c r="AF2" i="1"/>
  <c r="F166" i="1"/>
  <c r="AG2" i="1"/>
  <c r="G166" i="1"/>
  <c r="AH2" i="1"/>
  <c r="H166" i="1"/>
  <c r="AI2" i="1"/>
  <c r="Z167" i="1"/>
  <c r="AC3" i="1"/>
  <c r="AD3" i="1"/>
  <c r="AE3" i="1"/>
  <c r="AF3" i="1"/>
  <c r="AG3" i="1"/>
  <c r="AH3" i="1"/>
  <c r="I166" i="1"/>
  <c r="AI3" i="1"/>
  <c r="Y167" i="1"/>
  <c r="AB4" i="1"/>
  <c r="AC4" i="1"/>
  <c r="AD4" i="1"/>
  <c r="AE4" i="1"/>
  <c r="AF4" i="1"/>
  <c r="AG4" i="1"/>
  <c r="AH4" i="1"/>
  <c r="J166" i="1"/>
  <c r="AI4" i="1"/>
  <c r="X167" i="1"/>
  <c r="AA5" i="1"/>
  <c r="AB5" i="1"/>
  <c r="AC5" i="1"/>
  <c r="AD5" i="1"/>
  <c r="AE5" i="1"/>
  <c r="AF5" i="1"/>
  <c r="AG5" i="1"/>
  <c r="AH5" i="1"/>
  <c r="K166" i="1"/>
  <c r="AI5" i="1"/>
  <c r="W167" i="1"/>
  <c r="Z6" i="1"/>
  <c r="AA6" i="1"/>
  <c r="AB6" i="1"/>
  <c r="AC6" i="1"/>
  <c r="AD6" i="1"/>
  <c r="AE6" i="1"/>
  <c r="AF6" i="1"/>
  <c r="AG6" i="1"/>
  <c r="AH6" i="1"/>
  <c r="L166" i="1"/>
  <c r="AI6" i="1"/>
  <c r="V167" i="1"/>
  <c r="Y7" i="1"/>
  <c r="Z7" i="1"/>
  <c r="AA7" i="1"/>
  <c r="AB7" i="1"/>
  <c r="AC7" i="1"/>
  <c r="AD7" i="1"/>
  <c r="AE7" i="1"/>
  <c r="AF7" i="1"/>
  <c r="AG7" i="1"/>
  <c r="AH7" i="1"/>
  <c r="M166" i="1"/>
  <c r="AI7" i="1"/>
  <c r="U167" i="1"/>
  <c r="X8" i="1"/>
  <c r="Y8" i="1"/>
  <c r="Z8" i="1"/>
  <c r="AA8" i="1"/>
  <c r="AB8" i="1"/>
  <c r="AC8" i="1"/>
  <c r="AD8" i="1"/>
  <c r="AE8" i="1"/>
  <c r="AF8" i="1"/>
  <c r="AG8" i="1"/>
  <c r="AH8" i="1"/>
  <c r="N166" i="1"/>
  <c r="AI8" i="1"/>
  <c r="T167" i="1"/>
  <c r="W9" i="1"/>
  <c r="X9" i="1"/>
  <c r="Y9" i="1"/>
  <c r="Z9" i="1"/>
  <c r="AA9" i="1"/>
  <c r="AB9" i="1"/>
  <c r="AC9" i="1"/>
  <c r="AD9" i="1"/>
  <c r="AE9" i="1"/>
  <c r="AF9" i="1"/>
  <c r="AG9" i="1"/>
  <c r="AH9" i="1"/>
  <c r="O166" i="1"/>
  <c r="AI9" i="1"/>
  <c r="S167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P166" i="1"/>
  <c r="AI10" i="1"/>
  <c r="R167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Q166" i="1"/>
  <c r="AI11" i="1"/>
  <c r="Q167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R166" i="1"/>
  <c r="AI12" i="1"/>
  <c r="P167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S166" i="1"/>
  <c r="AI13" i="1"/>
  <c r="O167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T166" i="1"/>
  <c r="AI14" i="1"/>
  <c r="N167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U166" i="1"/>
  <c r="AI15" i="1"/>
  <c r="M167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V166" i="1"/>
  <c r="AI16" i="1"/>
  <c r="L16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W166" i="1"/>
  <c r="AI17" i="1"/>
  <c r="K167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X166" i="1"/>
  <c r="AI18" i="1"/>
  <c r="J167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Y166" i="1"/>
  <c r="AI19" i="1"/>
  <c r="I167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Z166" i="1"/>
  <c r="AI20" i="1"/>
  <c r="H167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A166" i="1"/>
  <c r="AI21" i="1"/>
  <c r="G167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B166" i="1"/>
  <c r="AI22" i="1"/>
  <c r="F167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C166" i="1"/>
  <c r="AI23" i="1"/>
  <c r="E167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D166" i="1"/>
  <c r="AI24" i="1"/>
  <c r="D167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E166" i="1"/>
  <c r="AI25" i="1"/>
  <c r="C167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F166" i="1"/>
  <c r="AI26" i="1"/>
  <c r="AC2" i="1"/>
  <c r="AB3" i="1"/>
  <c r="AA4" i="1"/>
  <c r="Z5" i="1"/>
  <c r="Y6" i="1"/>
  <c r="X7" i="1"/>
  <c r="W8" i="1"/>
  <c r="V9" i="1"/>
  <c r="U10" i="1"/>
  <c r="T11" i="1"/>
  <c r="S12" i="1"/>
  <c r="R13" i="1"/>
  <c r="Q14" i="1"/>
  <c r="P15" i="1"/>
  <c r="O16" i="1"/>
  <c r="N17" i="1"/>
  <c r="M18" i="1"/>
  <c r="L19" i="1"/>
  <c r="K20" i="1"/>
  <c r="J21" i="1"/>
  <c r="I22" i="1"/>
  <c r="H23" i="1"/>
  <c r="G24" i="1"/>
  <c r="F25" i="1"/>
  <c r="E26" i="1"/>
  <c r="B16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G166" i="1"/>
  <c r="AI27" i="1"/>
  <c r="D27" i="1"/>
  <c r="B7" i="1"/>
  <c r="B13" i="1"/>
  <c r="B15" i="1"/>
  <c r="B12" i="1"/>
  <c r="B11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B165" i="1"/>
  <c r="AC165" i="1"/>
  <c r="AB167" i="1"/>
  <c r="AD165" i="1"/>
  <c r="AC167" i="1"/>
  <c r="AE165" i="1"/>
  <c r="AD167" i="1"/>
  <c r="AF165" i="1"/>
  <c r="AE167" i="1"/>
  <c r="AG165" i="1"/>
  <c r="AG167" i="1"/>
  <c r="AF167" i="1"/>
</calcChain>
</file>

<file path=xl/sharedStrings.xml><?xml version="1.0" encoding="utf-8"?>
<sst xmlns="http://schemas.openxmlformats.org/spreadsheetml/2006/main" count="32" uniqueCount="28">
  <si>
    <t>Annual expenses</t>
  </si>
  <si>
    <t>Current savings</t>
  </si>
  <si>
    <t>Annual after tax income</t>
  </si>
  <si>
    <t>Inflation rate</t>
  </si>
  <si>
    <t>Savings rate</t>
  </si>
  <si>
    <t>After tax income (thousand)</t>
  </si>
  <si>
    <t>Years until financial independence</t>
  </si>
  <si>
    <t>Assumptions</t>
  </si>
  <si>
    <t>Investment returns</t>
  </si>
  <si>
    <t>Investment returns after inflation</t>
  </si>
  <si>
    <t>Financial independence number</t>
  </si>
  <si>
    <t>Safe withdrawal rate</t>
  </si>
  <si>
    <t>Savings</t>
  </si>
  <si>
    <t>Inflation rate expressed in decimal</t>
  </si>
  <si>
    <t>Investment returns expressed in decimal</t>
  </si>
  <si>
    <t>Annual savings</t>
  </si>
  <si>
    <t>Expenses</t>
  </si>
  <si>
    <t>FI number</t>
  </si>
  <si>
    <t xml:space="preserve"> </t>
  </si>
  <si>
    <t>Calculations - do not touch</t>
  </si>
  <si>
    <t>Greater than your current FI number</t>
  </si>
  <si>
    <t>Less than your current FI number</t>
  </si>
  <si>
    <t>Your current FI number</t>
  </si>
  <si>
    <t>4% withdrawal rate upon reaching FI</t>
  </si>
  <si>
    <t>Expenses not increasing with inflation</t>
  </si>
  <si>
    <t>Income also not increasing with inflation</t>
  </si>
  <si>
    <t>Annual spend (thousand)</t>
  </si>
  <si>
    <t>Will never reach 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</si>
</sst>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;[Red]\-&quot;$&quot;#,##0"/>
    <numFmt numFmtId="164" formatCode="&quot;$&quot;#,##0"/>
    <numFmt numFmtId="165" formatCode="\(000\)"/>
    <numFmt numFmtId="166" formatCode="0.000"/>
    <numFmt numFmtId="167" formatCode="0.0"/>
    <numFmt numFmtId="168" formatCode="0.0\ &quot;years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FF66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0" applyNumberFormat="1"/>
    <xf numFmtId="167" fontId="0" fillId="0" borderId="0" xfId="0" applyNumberFormat="1"/>
    <xf numFmtId="0" fontId="5" fillId="5" borderId="0" xfId="0" applyNumberFormat="1" applyFont="1" applyFill="1"/>
    <xf numFmtId="0" fontId="6" fillId="6" borderId="0" xfId="0" applyFont="1" applyFill="1"/>
    <xf numFmtId="0" fontId="1" fillId="0" borderId="0" xfId="0" applyFont="1"/>
    <xf numFmtId="0" fontId="7" fillId="7" borderId="0" xfId="0" applyNumberFormat="1" applyFont="1" applyFill="1"/>
    <xf numFmtId="0" fontId="0" fillId="8" borderId="0" xfId="0" applyFill="1"/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6" fontId="0" fillId="0" borderId="0" xfId="0" applyNumberFormat="1" applyFont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7" fontId="0" fillId="0" borderId="5" xfId="0" applyNumberFormat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3" fillId="4" borderId="0" xfId="0" applyNumberFormat="1" applyFont="1" applyFill="1" applyAlignment="1" applyProtection="1">
      <alignment horizontal="center"/>
      <protection hidden="1"/>
    </xf>
    <xf numFmtId="167" fontId="0" fillId="0" borderId="3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6" fontId="3" fillId="4" borderId="0" xfId="0" applyNumberFormat="1" applyFont="1" applyFill="1" applyAlignment="1" applyProtection="1">
      <alignment horizontal="center"/>
      <protection hidden="1"/>
    </xf>
    <xf numFmtId="6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3" fillId="4" borderId="0" xfId="0" applyFont="1" applyFill="1" applyProtection="1">
      <protection hidden="1"/>
    </xf>
    <xf numFmtId="0" fontId="3" fillId="4" borderId="0" xfId="0" applyNumberFormat="1" applyFont="1" applyFill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2" fontId="0" fillId="0" borderId="0" xfId="0" applyNumberFormat="1" applyAlignment="1" applyProtection="1">
      <alignment horizontal="center"/>
      <protection hidden="1"/>
    </xf>
    <xf numFmtId="2" fontId="3" fillId="0" borderId="0" xfId="0" applyNumberFormat="1" applyFont="1" applyFill="1" applyAlignment="1" applyProtection="1">
      <alignment horizontal="center"/>
      <protection hidden="1"/>
    </xf>
    <xf numFmtId="168" fontId="0" fillId="0" borderId="0" xfId="0" applyNumberFormat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6600"/>
      <color rgb="FFFF9999"/>
      <color rgb="FFFF9966"/>
      <color rgb="FFFFFF99"/>
      <color rgb="FFCC9900"/>
      <color rgb="FFCC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38100</xdr:rowOff>
    </xdr:from>
    <xdr:to>
      <xdr:col>35</xdr:col>
      <xdr:colOff>28575</xdr:colOff>
      <xdr:row>0</xdr:row>
      <xdr:rowOff>390525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3644A-8011-4111-BC7D-9B72BA3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8725" y="38100"/>
          <a:ext cx="1371600" cy="35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75"/>
  <sheetViews>
    <sheetView tabSelected="1" workbookViewId="0"/>
  </sheetViews>
  <sheetFormatPr defaultRowHeight="15" x14ac:dyDescent="0.25"/>
  <cols>
    <col min="1" max="1" width="38.140625" bestFit="1" customWidth="1"/>
    <col min="2" max="2" width="10.7109375" customWidth="1"/>
    <col min="3" max="3" width="13.85546875" customWidth="1"/>
    <col min="4" max="36" width="4.7109375" customWidth="1"/>
  </cols>
  <sheetData>
    <row r="1" spans="1:46" ht="34.15" customHeight="1" thickBot="1" x14ac:dyDescent="0.3">
      <c r="B1" s="4"/>
      <c r="C1" s="12" t="s">
        <v>26</v>
      </c>
      <c r="D1" s="13" t="s">
        <v>6</v>
      </c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</row>
    <row r="2" spans="1:46" x14ac:dyDescent="0.25">
      <c r="A2" s="37" t="s">
        <v>1</v>
      </c>
      <c r="B2" s="38">
        <v>50000</v>
      </c>
      <c r="C2" s="14">
        <v>140</v>
      </c>
      <c r="D2" s="1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7">
        <f>NPER($B$10,-B$166,-$B$4,($AA167-$B$2),1)</f>
        <v>53.86743952668472</v>
      </c>
      <c r="AD2" s="17">
        <f t="shared" ref="AD2:AI2" si="0">NPER($B$10,-C$166,-$B$4,($AA167-$B$2),1)</f>
        <v>46.48293494349506</v>
      </c>
      <c r="AE2" s="17">
        <f t="shared" si="0"/>
        <v>41.549453741954558</v>
      </c>
      <c r="AF2" s="17">
        <f t="shared" si="0"/>
        <v>37.88220274513742</v>
      </c>
      <c r="AG2" s="17">
        <f t="shared" si="0"/>
        <v>34.988461845879328</v>
      </c>
      <c r="AH2" s="17">
        <f t="shared" si="0"/>
        <v>32.615605027115095</v>
      </c>
      <c r="AI2" s="17">
        <f t="shared" si="0"/>
        <v>30.616772617377126</v>
      </c>
    </row>
    <row r="3" spans="1:46" x14ac:dyDescent="0.25">
      <c r="A3" s="37" t="s">
        <v>0</v>
      </c>
      <c r="B3" s="38">
        <v>20000</v>
      </c>
      <c r="C3" s="14">
        <v>135</v>
      </c>
      <c r="D3" s="18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20">
        <f>NPER($B$10,-B$166,-$B$4,($Z167-$B$2),1)</f>
        <v>53.250189663904834</v>
      </c>
      <c r="AC3" s="20">
        <f t="shared" ref="AC3:AI3" si="1">NPER($B$10,-C$166,-$B$4,($Z167-$B$2),1)</f>
        <v>45.880986009490563</v>
      </c>
      <c r="AD3" s="20">
        <f t="shared" si="1"/>
        <v>40.962065428504218</v>
      </c>
      <c r="AE3" s="20">
        <f t="shared" si="1"/>
        <v>37.308687207585514</v>
      </c>
      <c r="AF3" s="20">
        <f t="shared" si="1"/>
        <v>34.428178859844913</v>
      </c>
      <c r="AG3" s="20">
        <f t="shared" si="1"/>
        <v>32.067957691538489</v>
      </c>
      <c r="AH3" s="20">
        <f t="shared" si="1"/>
        <v>30.081203531575305</v>
      </c>
      <c r="AI3" s="20">
        <f t="shared" si="1"/>
        <v>28.375037558726426</v>
      </c>
    </row>
    <row r="4" spans="1:46" x14ac:dyDescent="0.25">
      <c r="A4" s="37" t="s">
        <v>2</v>
      </c>
      <c r="B4" s="38">
        <v>65000</v>
      </c>
      <c r="C4" s="21">
        <f t="shared" ref="C4:C25" si="2">C5+5</f>
        <v>130</v>
      </c>
      <c r="D4" s="18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20">
        <f>NPER($B$10,-B$166,-$B$4,($Y167-$B$2),1)</f>
        <v>52.609908571672875</v>
      </c>
      <c r="AB4" s="20">
        <f t="shared" ref="AB4:AI4" si="3">NPER($B$10,-C$166,-$B$4,($Y167-$B$2),1)</f>
        <v>45.25715389719096</v>
      </c>
      <c r="AC4" s="20">
        <f t="shared" si="3"/>
        <v>40.353858221619234</v>
      </c>
      <c r="AD4" s="20">
        <f t="shared" si="3"/>
        <v>36.715341252012763</v>
      </c>
      <c r="AE4" s="20">
        <f t="shared" si="3"/>
        <v>33.848985155634168</v>
      </c>
      <c r="AF4" s="20">
        <f t="shared" si="3"/>
        <v>31.50225679854363</v>
      </c>
      <c r="AG4" s="20">
        <f t="shared" si="3"/>
        <v>29.528381055199056</v>
      </c>
      <c r="AH4" s="20">
        <f t="shared" si="3"/>
        <v>27.834520138250429</v>
      </c>
      <c r="AI4" s="20">
        <f t="shared" si="3"/>
        <v>26.358250367160405</v>
      </c>
      <c r="AK4" s="5"/>
      <c r="AM4" s="5"/>
      <c r="AN4" s="5"/>
      <c r="AO4" s="5"/>
      <c r="AP4" s="5"/>
      <c r="AQ4" s="5"/>
      <c r="AR4" s="5"/>
      <c r="AS4" s="5"/>
      <c r="AT4" s="5"/>
    </row>
    <row r="5" spans="1:46" x14ac:dyDescent="0.25">
      <c r="A5" s="37" t="s">
        <v>3</v>
      </c>
      <c r="B5" s="39">
        <v>0.02</v>
      </c>
      <c r="C5" s="21">
        <f t="shared" si="2"/>
        <v>125</v>
      </c>
      <c r="D5" s="18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20">
        <f>NPER($B$10,-B$166,-$B$4,($X167-$B$2),1)</f>
        <v>51.944810698716587</v>
      </c>
      <c r="AA5" s="20">
        <f t="shared" ref="AA5:AI5" si="4">NPER($B$10,-C$166,-$B$4,($X167-$B$2),1)</f>
        <v>44.609787310103727</v>
      </c>
      <c r="AB5" s="20">
        <f t="shared" si="4"/>
        <v>39.723301946648647</v>
      </c>
      <c r="AC5" s="20">
        <f t="shared" si="4"/>
        <v>36.10074426048201</v>
      </c>
      <c r="AD5" s="20">
        <f t="shared" si="4"/>
        <v>33.249559455305892</v>
      </c>
      <c r="AE5" s="20">
        <f t="shared" si="4"/>
        <v>30.917271357486662</v>
      </c>
      <c r="AF5" s="20">
        <f t="shared" si="4"/>
        <v>28.957156440598368</v>
      </c>
      <c r="AG5" s="20">
        <f t="shared" si="4"/>
        <v>27.276423771524783</v>
      </c>
      <c r="AH5" s="20">
        <f t="shared" si="4"/>
        <v>25.812692312272684</v>
      </c>
      <c r="AI5" s="20">
        <f t="shared" si="4"/>
        <v>24.522036337153789</v>
      </c>
      <c r="AK5" s="5"/>
      <c r="AM5" s="5"/>
      <c r="AN5" s="5"/>
      <c r="AO5" s="5"/>
      <c r="AP5" s="5"/>
      <c r="AQ5" s="5"/>
      <c r="AR5" s="5"/>
      <c r="AS5" s="5"/>
      <c r="AT5" s="5"/>
    </row>
    <row r="6" spans="1:46" x14ac:dyDescent="0.25">
      <c r="A6" s="37" t="s">
        <v>8</v>
      </c>
      <c r="B6" s="39">
        <v>0.08</v>
      </c>
      <c r="C6" s="21">
        <f t="shared" si="2"/>
        <v>120</v>
      </c>
      <c r="D6" s="18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20">
        <f>NPER($B$10,-B$166,-$B$4,($W167-$B$2),1)</f>
        <v>51.252894447163882</v>
      </c>
      <c r="Z6" s="20">
        <f t="shared" ref="Z6:AI6" si="5">NPER($B$10,-C$166,-$B$4,($W167-$B$2),1)</f>
        <v>43.937040688980559</v>
      </c>
      <c r="AA6" s="20">
        <f t="shared" si="5"/>
        <v>39.068691271297219</v>
      </c>
      <c r="AB6" s="20">
        <f t="shared" si="5"/>
        <v>35.463317269675883</v>
      </c>
      <c r="AC6" s="20">
        <f t="shared" si="5"/>
        <v>32.628436977492974</v>
      </c>
      <c r="AD6" s="20">
        <f t="shared" si="5"/>
        <v>30.311640016747521</v>
      </c>
      <c r="AE6" s="20">
        <f t="shared" si="5"/>
        <v>28.36626225043721</v>
      </c>
      <c r="AF6" s="20">
        <f t="shared" si="5"/>
        <v>26.699566489882404</v>
      </c>
      <c r="AG6" s="20">
        <f t="shared" si="5"/>
        <v>25.249220451728281</v>
      </c>
      <c r="AH6" s="20">
        <f t="shared" si="5"/>
        <v>23.971342741124356</v>
      </c>
      <c r="AI6" s="20">
        <f t="shared" si="5"/>
        <v>22.83389785093161</v>
      </c>
    </row>
    <row r="7" spans="1:46" x14ac:dyDescent="0.25">
      <c r="A7" s="27" t="s">
        <v>15</v>
      </c>
      <c r="B7" s="21">
        <f>B4-B3</f>
        <v>45000</v>
      </c>
      <c r="C7" s="21">
        <f t="shared" si="2"/>
        <v>115</v>
      </c>
      <c r="D7" s="18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20">
        <f>NPER($B$10,-B$166,-$B$4,($V167-$B$2),1)</f>
        <v>50.531905847655594</v>
      </c>
      <c r="Y7" s="20">
        <f t="shared" ref="Y7:AI7" si="6">NPER($B$10,-C$166,-$B$4,($V167-$B$2),1)</f>
        <v>43.23684249231269</v>
      </c>
      <c r="Z7" s="20">
        <f t="shared" si="6"/>
        <v>38.388117907959881</v>
      </c>
      <c r="AA7" s="20">
        <f t="shared" si="6"/>
        <v>34.801298527065505</v>
      </c>
      <c r="AB7" s="20">
        <f t="shared" si="6"/>
        <v>31.983987873139824</v>
      </c>
      <c r="AC7" s="20">
        <f t="shared" si="6"/>
        <v>29.683851981232809</v>
      </c>
      <c r="AD7" s="20">
        <f t="shared" si="6"/>
        <v>27.754295421846052</v>
      </c>
      <c r="AE7" s="20">
        <f t="shared" si="6"/>
        <v>26.102642955758984</v>
      </c>
      <c r="AF7" s="20">
        <f t="shared" si="6"/>
        <v>24.666618302065984</v>
      </c>
      <c r="AG7" s="20">
        <f t="shared" si="6"/>
        <v>23.402390818319073</v>
      </c>
      <c r="AH7" s="20">
        <f t="shared" si="6"/>
        <v>22.277971100917458</v>
      </c>
      <c r="AI7" s="20">
        <f t="shared" si="6"/>
        <v>21.269318201850393</v>
      </c>
    </row>
    <row r="8" spans="1:46" x14ac:dyDescent="0.25">
      <c r="A8" s="31" t="s">
        <v>13</v>
      </c>
      <c r="B8" s="32">
        <f>B5</f>
        <v>0.02</v>
      </c>
      <c r="C8" s="21">
        <f t="shared" si="2"/>
        <v>110</v>
      </c>
      <c r="D8" s="18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20">
        <f>NPER($B$10,-B$166,-$B$4,($U167-$B$2),1)</f>
        <v>49.779294263869758</v>
      </c>
      <c r="X8" s="20">
        <f t="shared" ref="X8:AI8" si="7">NPER($B$10,-C$166,-$B$4,($U167-$B$2),1)</f>
        <v>42.506856726283189</v>
      </c>
      <c r="Y8" s="20">
        <f t="shared" si="7"/>
        <v>37.679437073026328</v>
      </c>
      <c r="Z8" s="20">
        <f t="shared" si="7"/>
        <v>34.112714140329174</v>
      </c>
      <c r="AA8" s="20">
        <f t="shared" si="7"/>
        <v>31.314391452018665</v>
      </c>
      <c r="AB8" s="20">
        <f t="shared" si="7"/>
        <v>29.032224305143636</v>
      </c>
      <c r="AC8" s="20">
        <f t="shared" si="7"/>
        <v>27.119697197751776</v>
      </c>
      <c r="AD8" s="20">
        <f t="shared" si="7"/>
        <v>25.484206672929847</v>
      </c>
      <c r="AE8" s="20">
        <f t="shared" si="7"/>
        <v>24.063541098746178</v>
      </c>
      <c r="AF8" s="20">
        <f t="shared" si="7"/>
        <v>22.813928213087536</v>
      </c>
      <c r="AG8" s="20">
        <f t="shared" si="7"/>
        <v>21.703431465927984</v>
      </c>
      <c r="AH8" s="20">
        <f t="shared" si="7"/>
        <v>20.708057875018373</v>
      </c>
      <c r="AI8" s="20">
        <f t="shared" si="7"/>
        <v>19.809342551982091</v>
      </c>
    </row>
    <row r="9" spans="1:46" x14ac:dyDescent="0.25">
      <c r="A9" s="31" t="s">
        <v>14</v>
      </c>
      <c r="B9" s="32">
        <f>B6</f>
        <v>0.08</v>
      </c>
      <c r="C9" s="21">
        <f t="shared" si="2"/>
        <v>105</v>
      </c>
      <c r="D9" s="18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20">
        <f>NPER($B$10,-B$166,-$B$4,($T167-$B$2),1)</f>
        <v>48.992157931007327</v>
      </c>
      <c r="W9" s="20">
        <f t="shared" ref="W9:AI9" si="8">NPER($B$10,-C$166,-$B$4,($T167-$B$2),1)</f>
        <v>41.744435923258642</v>
      </c>
      <c r="X9" s="20">
        <f t="shared" si="8"/>
        <v>36.940226717738227</v>
      </c>
      <c r="Y9" s="20">
        <f t="shared" si="8"/>
        <v>33.395342588453829</v>
      </c>
      <c r="Z9" s="20">
        <f t="shared" si="8"/>
        <v>30.617605173891484</v>
      </c>
      <c r="AA9" s="20">
        <f t="shared" si="8"/>
        <v>28.354874701043489</v>
      </c>
      <c r="AB9" s="20">
        <f t="shared" si="8"/>
        <v>26.460729203162028</v>
      </c>
      <c r="AC9" s="20">
        <f t="shared" si="8"/>
        <v>24.842648869839874</v>
      </c>
      <c r="AD9" s="20">
        <f t="shared" si="8"/>
        <v>23.438497100255372</v>
      </c>
      <c r="AE9" s="20">
        <f t="shared" si="8"/>
        <v>22.204569129485627</v>
      </c>
      <c r="AF9" s="20">
        <f t="shared" si="8"/>
        <v>21.108989293318338</v>
      </c>
      <c r="AG9" s="20">
        <f t="shared" si="8"/>
        <v>20.127819674151716</v>
      </c>
      <c r="AH9" s="20">
        <f t="shared" si="8"/>
        <v>19.242645306598803</v>
      </c>
      <c r="AI9" s="20">
        <f t="shared" si="8"/>
        <v>18.439011108584765</v>
      </c>
    </row>
    <row r="10" spans="1:46" x14ac:dyDescent="0.25">
      <c r="A10" s="33" t="s">
        <v>9</v>
      </c>
      <c r="B10" s="34">
        <f>B9-B8</f>
        <v>0.06</v>
      </c>
      <c r="C10" s="21">
        <f t="shared" si="2"/>
        <v>100</v>
      </c>
      <c r="D10" s="18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20">
        <f>NPER($B$10,-B$166,-$B$4,($S167-$B$2),1)</f>
        <v>48.167176393189933</v>
      </c>
      <c r="V10" s="20">
        <f t="shared" ref="V10:AI10" si="9">NPER($B$10,-C$166,-$B$4,($S167-$B$2),1)</f>
        <v>40.946563181188601</v>
      </c>
      <c r="W10" s="20">
        <f t="shared" si="9"/>
        <v>36.167737576677858</v>
      </c>
      <c r="X10" s="20">
        <f t="shared" si="9"/>
        <v>32.646671486510634</v>
      </c>
      <c r="Y10" s="20">
        <f t="shared" si="9"/>
        <v>29.891327073933422</v>
      </c>
      <c r="Z10" s="20">
        <f t="shared" si="9"/>
        <v>27.649688758984936</v>
      </c>
      <c r="AA10" s="20">
        <f t="shared" si="9"/>
        <v>25.775444742146057</v>
      </c>
      <c r="AB10" s="20">
        <f t="shared" si="9"/>
        <v>24.176173280311492</v>
      </c>
      <c r="AC10" s="20">
        <f t="shared" si="9"/>
        <v>22.789825357036889</v>
      </c>
      <c r="AD10" s="20">
        <f t="shared" si="9"/>
        <v>21.572774673265695</v>
      </c>
      <c r="AE10" s="20">
        <f t="shared" si="9"/>
        <v>20.493216068835387</v>
      </c>
      <c r="AF10" s="20">
        <f t="shared" si="9"/>
        <v>19.527275153337026</v>
      </c>
      <c r="AG10" s="20">
        <f t="shared" si="9"/>
        <v>18.656594353976132</v>
      </c>
      <c r="AH10" s="20">
        <f t="shared" si="9"/>
        <v>17.866770569777827</v>
      </c>
      <c r="AI10" s="20">
        <f t="shared" si="9"/>
        <v>17.146307829085455</v>
      </c>
    </row>
    <row r="11" spans="1:46" x14ac:dyDescent="0.25">
      <c r="A11" s="33" t="s">
        <v>0</v>
      </c>
      <c r="B11" s="35">
        <f>1-B12</f>
        <v>0.30769230769230771</v>
      </c>
      <c r="C11" s="21">
        <f t="shared" si="2"/>
        <v>95</v>
      </c>
      <c r="D11" s="18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0">
        <f>NPER($B$10,-B$166,-$B$4,($R167-$B$2),1)</f>
        <v>47.30052586591291</v>
      </c>
      <c r="U11" s="20">
        <f t="shared" ref="U11:AI11" si="10">NPER($B$10,-C$166,-$B$4,($R167-$B$2),1)</f>
        <v>40.109780060409655</v>
      </c>
      <c r="V11" s="20">
        <f t="shared" si="10"/>
        <v>35.3588314345863</v>
      </c>
      <c r="W11" s="20">
        <f t="shared" si="10"/>
        <v>31.863844482127284</v>
      </c>
      <c r="X11" s="20">
        <f t="shared" si="10"/>
        <v>29.132949880107343</v>
      </c>
      <c r="Y11" s="20">
        <f t="shared" si="10"/>
        <v>26.914280137320588</v>
      </c>
      <c r="Z11" s="20">
        <f t="shared" si="10"/>
        <v>25.061654121929188</v>
      </c>
      <c r="AA11" s="20">
        <f t="shared" si="10"/>
        <v>23.482765826340746</v>
      </c>
      <c r="AB11" s="20">
        <f t="shared" si="10"/>
        <v>22.11566911146106</v>
      </c>
      <c r="AC11" s="20">
        <f t="shared" si="10"/>
        <v>20.916829435045745</v>
      </c>
      <c r="AD11" s="20">
        <f t="shared" si="10"/>
        <v>19.854523736432419</v>
      </c>
      <c r="AE11" s="20">
        <f t="shared" si="10"/>
        <v>18.904951305490364</v>
      </c>
      <c r="AF11" s="20">
        <f t="shared" si="10"/>
        <v>18.049820882842528</v>
      </c>
      <c r="AG11" s="20">
        <f t="shared" si="10"/>
        <v>17.27478921241849</v>
      </c>
      <c r="AH11" s="20">
        <f t="shared" si="10"/>
        <v>16.568414468960306</v>
      </c>
      <c r="AI11" s="20">
        <f t="shared" si="10"/>
        <v>15.921433609786474</v>
      </c>
    </row>
    <row r="12" spans="1:46" x14ac:dyDescent="0.25">
      <c r="A12" s="33" t="s">
        <v>4</v>
      </c>
      <c r="B12" s="34">
        <f>B7/B4</f>
        <v>0.69230769230769229</v>
      </c>
      <c r="C12" s="21">
        <f t="shared" si="2"/>
        <v>90</v>
      </c>
      <c r="D12" s="18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20">
        <f>NPER($B$10,-B$166,-$B$4,($Q167-$B$2),1)</f>
        <v>46.387772068218077</v>
      </c>
      <c r="T12" s="20">
        <f t="shared" ref="T12:AI12" si="11">NPER($B$10,-C$166,-$B$4,($Q167-$B$2),1)</f>
        <v>39.230095983437394</v>
      </c>
      <c r="U12" s="20">
        <f t="shared" si="11"/>
        <v>34.509904111089071</v>
      </c>
      <c r="V12" s="20">
        <f t="shared" si="11"/>
        <v>31.043595450940963</v>
      </c>
      <c r="W12" s="20">
        <f t="shared" si="11"/>
        <v>28.339504515714381</v>
      </c>
      <c r="X12" s="20">
        <f t="shared" si="11"/>
        <v>26.145941835599714</v>
      </c>
      <c r="Y12" s="20">
        <f t="shared" si="11"/>
        <v>24.316882447591453</v>
      </c>
      <c r="Z12" s="20">
        <f t="shared" si="11"/>
        <v>22.760157914079695</v>
      </c>
      <c r="AA12" s="20">
        <f t="shared" si="11"/>
        <v>21.413943756199874</v>
      </c>
      <c r="AB12" s="20">
        <f t="shared" si="11"/>
        <v>20.234813417773537</v>
      </c>
      <c r="AC12" s="20">
        <f t="shared" si="11"/>
        <v>19.191140018922834</v>
      </c>
      <c r="AD12" s="20">
        <f t="shared" si="11"/>
        <v>18.259208795512905</v>
      </c>
      <c r="AE12" s="20">
        <f t="shared" si="11"/>
        <v>17.420805525624228</v>
      </c>
      <c r="AF12" s="20">
        <f t="shared" si="11"/>
        <v>16.661656207313456</v>
      </c>
      <c r="AG12" s="20">
        <f t="shared" si="11"/>
        <v>15.970381444967023</v>
      </c>
      <c r="AH12" s="20">
        <f t="shared" si="11"/>
        <v>15.337774621560509</v>
      </c>
      <c r="AI12" s="20">
        <f t="shared" si="11"/>
        <v>14.756290727139671</v>
      </c>
    </row>
    <row r="13" spans="1:46" x14ac:dyDescent="0.25">
      <c r="A13" s="33" t="s">
        <v>10</v>
      </c>
      <c r="B13" s="21">
        <f>B3*25</f>
        <v>500000</v>
      </c>
      <c r="C13" s="21">
        <f t="shared" si="2"/>
        <v>85</v>
      </c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20">
        <f>NPER($B$10,-B$166,-$B$4,($P167-$B$2),1)</f>
        <v>45.423732920883815</v>
      </c>
      <c r="S13" s="20">
        <f t="shared" ref="S13:AI13" si="12">NPER($B$10,-C$166,-$B$4,($P167-$B$2),1)</f>
        <v>38.302873134176366</v>
      </c>
      <c r="T13" s="20">
        <f t="shared" si="12"/>
        <v>33.616788386072933</v>
      </c>
      <c r="U13" s="20">
        <f t="shared" si="12"/>
        <v>30.182166161781549</v>
      </c>
      <c r="V13" s="20">
        <f t="shared" si="12"/>
        <v>27.507589896698807</v>
      </c>
      <c r="W13" s="20">
        <f t="shared" si="12"/>
        <v>25.34158603933497</v>
      </c>
      <c r="X13" s="20">
        <f t="shared" si="12"/>
        <v>23.538317836066273</v>
      </c>
      <c r="Y13" s="20">
        <f t="shared" si="12"/>
        <v>22.005781657130353</v>
      </c>
      <c r="Z13" s="20">
        <f t="shared" si="12"/>
        <v>20.682297957978008</v>
      </c>
      <c r="AA13" s="20">
        <f t="shared" si="12"/>
        <v>19.52456815155367</v>
      </c>
      <c r="AB13" s="20">
        <f t="shared" si="12"/>
        <v>18.50107877397032</v>
      </c>
      <c r="AC13" s="20">
        <f t="shared" si="12"/>
        <v>17.588215935812407</v>
      </c>
      <c r="AD13" s="20">
        <f t="shared" si="12"/>
        <v>16.767855435659527</v>
      </c>
      <c r="AE13" s="20">
        <f t="shared" si="12"/>
        <v>16.025803859672788</v>
      </c>
      <c r="AF13" s="20">
        <f t="shared" si="12"/>
        <v>15.350754171957245</v>
      </c>
      <c r="AG13" s="20">
        <f t="shared" si="12"/>
        <v>14.733564910978158</v>
      </c>
      <c r="AH13" s="20">
        <f t="shared" si="12"/>
        <v>14.166749892931916</v>
      </c>
      <c r="AI13" s="20">
        <f t="shared" si="12"/>
        <v>13.644108875663997</v>
      </c>
    </row>
    <row r="14" spans="1:46" x14ac:dyDescent="0.25">
      <c r="A14" s="37" t="s">
        <v>11</v>
      </c>
      <c r="B14" s="40">
        <v>0.04</v>
      </c>
      <c r="C14" s="21">
        <f t="shared" si="2"/>
        <v>80</v>
      </c>
      <c r="D14" s="18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20">
        <f>NPER($B$10,-B$166,-$B$4,($O167-$B$2),1)</f>
        <v>44.402300333710052</v>
      </c>
      <c r="R14" s="20">
        <f t="shared" ref="R14:AI14" si="13">NPER($B$10,-C$166,-$B$4,($O167-$B$2),1)</f>
        <v>37.322678448977477</v>
      </c>
      <c r="S14" s="20">
        <f t="shared" si="13"/>
        <v>32.674630249941288</v>
      </c>
      <c r="T14" s="20">
        <f t="shared" si="13"/>
        <v>29.27520216384378</v>
      </c>
      <c r="U14" s="20">
        <f t="shared" si="13"/>
        <v>26.633284829803511</v>
      </c>
      <c r="V14" s="20">
        <f t="shared" si="13"/>
        <v>24.497669161335228</v>
      </c>
      <c r="W14" s="20">
        <f t="shared" si="13"/>
        <v>22.722747314995004</v>
      </c>
      <c r="X14" s="20">
        <f t="shared" si="13"/>
        <v>21.216714798114403</v>
      </c>
      <c r="Y14" s="20">
        <f t="shared" si="13"/>
        <v>19.91806611901357</v>
      </c>
      <c r="Z14" s="20">
        <f t="shared" si="13"/>
        <v>18.783655488948884</v>
      </c>
      <c r="AA14" s="20">
        <f t="shared" si="13"/>
        <v>17.782104136523447</v>
      </c>
      <c r="AB14" s="20">
        <f t="shared" si="13"/>
        <v>16.889917363998986</v>
      </c>
      <c r="AC14" s="20">
        <f t="shared" si="13"/>
        <v>16.089076828591011</v>
      </c>
      <c r="AD14" s="20">
        <f t="shared" si="13"/>
        <v>15.365483455888896</v>
      </c>
      <c r="AE14" s="20">
        <f t="shared" si="13"/>
        <v>14.707914555755689</v>
      </c>
      <c r="AF14" s="20">
        <f t="shared" si="13"/>
        <v>14.107304308071297</v>
      </c>
      <c r="AG14" s="20">
        <f t="shared" si="13"/>
        <v>13.55623456082083</v>
      </c>
      <c r="AH14" s="20">
        <f t="shared" si="13"/>
        <v>13.048566427552583</v>
      </c>
      <c r="AI14" s="20">
        <f t="shared" si="13"/>
        <v>12.579168551608459</v>
      </c>
    </row>
    <row r="15" spans="1:46" ht="15.6" customHeight="1" x14ac:dyDescent="0.25">
      <c r="A15" s="33" t="s">
        <v>6</v>
      </c>
      <c r="B15" s="36">
        <f>NPER(B10,-B7,-B2,B13,1)</f>
        <v>7.3268808447226821</v>
      </c>
      <c r="C15" s="21">
        <f t="shared" si="2"/>
        <v>75</v>
      </c>
      <c r="D15" s="18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0">
        <f>NPER($B$10,-B$166,-$B$4,($N167-$B$2),1)</f>
        <v>43.316205521824934</v>
      </c>
      <c r="Q15" s="20">
        <f t="shared" ref="Q15:AI15" si="14">NPER($B$10,-C$166,-$B$4,($N167-$B$2),1)</f>
        <v>36.283090720718214</v>
      </c>
      <c r="R15" s="20">
        <f t="shared" si="14"/>
        <v>31.677729168548314</v>
      </c>
      <c r="S15" s="20">
        <f t="shared" si="14"/>
        <v>28.317619595372165</v>
      </c>
      <c r="T15" s="20">
        <f t="shared" si="14"/>
        <v>25.712036239570597</v>
      </c>
      <c r="U15" s="20">
        <f t="shared" si="14"/>
        <v>23.610097480766363</v>
      </c>
      <c r="V15" s="20">
        <f t="shared" si="14"/>
        <v>21.866476715804058</v>
      </c>
      <c r="W15" s="20">
        <f t="shared" si="14"/>
        <v>20.389612346634674</v>
      </c>
      <c r="X15" s="20">
        <f t="shared" si="14"/>
        <v>19.118209751543542</v>
      </c>
      <c r="Y15" s="20">
        <f t="shared" si="14"/>
        <v>18.009307097445319</v>
      </c>
      <c r="Z15" s="20">
        <f t="shared" si="14"/>
        <v>17.031686816173981</v>
      </c>
      <c r="AA15" s="20">
        <f t="shared" si="14"/>
        <v>16.161996073445938</v>
      </c>
      <c r="AB15" s="20">
        <f t="shared" si="14"/>
        <v>15.38234186637289</v>
      </c>
      <c r="AC15" s="20">
        <f t="shared" si="14"/>
        <v>14.678736274852298</v>
      </c>
      <c r="AD15" s="20">
        <f t="shared" si="14"/>
        <v>14.040055529345322</v>
      </c>
      <c r="AE15" s="20">
        <f t="shared" si="14"/>
        <v>13.457322134807777</v>
      </c>
      <c r="AF15" s="20">
        <f t="shared" si="14"/>
        <v>12.92319705056418</v>
      </c>
      <c r="AG15" s="20">
        <f t="shared" si="14"/>
        <v>12.431612458783469</v>
      </c>
      <c r="AH15" s="20">
        <f t="shared" si="14"/>
        <v>11.977501025540201</v>
      </c>
      <c r="AI15" s="20">
        <f t="shared" si="14"/>
        <v>11.556592869416544</v>
      </c>
    </row>
    <row r="16" spans="1:46" x14ac:dyDescent="0.25">
      <c r="C16" s="21">
        <f t="shared" si="2"/>
        <v>70</v>
      </c>
      <c r="D16" s="18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0">
        <f>NPER($B$10,-B$166,-$B$4,($M167-$B$2),1)</f>
        <v>42.156704916372313</v>
      </c>
      <c r="P16" s="20">
        <f t="shared" ref="P16:AI16" si="15">NPER($B$10,-C$166,-$B$4,($M167-$B$2),1)</f>
        <v>35.176445419537167</v>
      </c>
      <c r="Q16" s="20">
        <f t="shared" si="15"/>
        <v>30.619329026155405</v>
      </c>
      <c r="R16" s="20">
        <f t="shared" si="15"/>
        <v>27.303432588383423</v>
      </c>
      <c r="S16" s="20">
        <f t="shared" si="15"/>
        <v>24.738515656688136</v>
      </c>
      <c r="T16" s="20">
        <f t="shared" si="15"/>
        <v>22.674107022865325</v>
      </c>
      <c r="U16" s="20">
        <f t="shared" si="15"/>
        <v>20.965229511867765</v>
      </c>
      <c r="V16" s="20">
        <f t="shared" si="15"/>
        <v>19.520620893503828</v>
      </c>
      <c r="W16" s="20">
        <f t="shared" si="15"/>
        <v>18.27924451015765</v>
      </c>
      <c r="X16" s="20">
        <f t="shared" si="15"/>
        <v>17.19836200902856</v>
      </c>
      <c r="Y16" s="20">
        <f t="shared" si="15"/>
        <v>16.246950395160049</v>
      </c>
      <c r="Z16" s="20">
        <f t="shared" si="15"/>
        <v>15.401827028631134</v>
      </c>
      <c r="AA16" s="20">
        <f t="shared" si="15"/>
        <v>14.645248424824578</v>
      </c>
      <c r="AB16" s="20">
        <f t="shared" si="15"/>
        <v>13.963358553507128</v>
      </c>
      <c r="AC16" s="20">
        <f t="shared" si="15"/>
        <v>13.345150430581748</v>
      </c>
      <c r="AD16" s="20">
        <f t="shared" si="15"/>
        <v>12.781750344361702</v>
      </c>
      <c r="AE16" s="20">
        <f t="shared" si="15"/>
        <v>12.265911796113128</v>
      </c>
      <c r="AF16" s="20">
        <f t="shared" si="15"/>
        <v>11.79164975060756</v>
      </c>
      <c r="AG16" s="20">
        <f t="shared" si="15"/>
        <v>11.35397115078103</v>
      </c>
      <c r="AH16" s="20">
        <f t="shared" si="15"/>
        <v>10.948672951522818</v>
      </c>
      <c r="AI16" s="20">
        <f t="shared" si="15"/>
        <v>10.572188445762846</v>
      </c>
    </row>
    <row r="17" spans="1:37" x14ac:dyDescent="0.25">
      <c r="A17" s="2" t="s">
        <v>7</v>
      </c>
      <c r="C17" s="21">
        <f t="shared" si="2"/>
        <v>65</v>
      </c>
      <c r="D17" s="18"/>
      <c r="E17" s="19"/>
      <c r="F17" s="19"/>
      <c r="G17" s="19"/>
      <c r="H17" s="19"/>
      <c r="I17" s="19"/>
      <c r="J17" s="19"/>
      <c r="K17" s="19"/>
      <c r="L17" s="19"/>
      <c r="M17" s="19"/>
      <c r="N17" s="20">
        <f>NPER($B$10,-B$166,-$B$4,($L167-$B$2),1)</f>
        <v>40.913152074004579</v>
      </c>
      <c r="O17" s="20">
        <f t="shared" ref="O17:AI17" si="16">NPER($B$10,-C$166,-$B$4,($L167-$B$2),1)</f>
        <v>33.993491421565778</v>
      </c>
      <c r="P17" s="20">
        <f t="shared" si="16"/>
        <v>29.491340261367043</v>
      </c>
      <c r="Q17" s="20">
        <f t="shared" si="16"/>
        <v>26.225526395836376</v>
      </c>
      <c r="R17" s="20">
        <f t="shared" si="16"/>
        <v>23.706432498195099</v>
      </c>
      <c r="S17" s="20">
        <f t="shared" si="16"/>
        <v>21.684108751146439</v>
      </c>
      <c r="T17" s="20">
        <f t="shared" si="16"/>
        <v>20.014017590747621</v>
      </c>
      <c r="U17" s="20">
        <f t="shared" si="16"/>
        <v>18.605270050635085</v>
      </c>
      <c r="V17" s="20">
        <f t="shared" si="16"/>
        <v>17.397148453937007</v>
      </c>
      <c r="W17" s="20">
        <f t="shared" si="16"/>
        <v>16.347188669142952</v>
      </c>
      <c r="X17" s="20">
        <f t="shared" si="16"/>
        <v>15.424604749328891</v>
      </c>
      <c r="Y17" s="20">
        <f t="shared" si="16"/>
        <v>14.606420022940869</v>
      </c>
      <c r="Z17" s="20">
        <f t="shared" si="16"/>
        <v>13.875070826847979</v>
      </c>
      <c r="AA17" s="20">
        <f t="shared" si="16"/>
        <v>13.216858827485</v>
      </c>
      <c r="AB17" s="20">
        <f t="shared" si="16"/>
        <v>12.620915914283813</v>
      </c>
      <c r="AC17" s="20">
        <f t="shared" si="16"/>
        <v>12.078491153431475</v>
      </c>
      <c r="AD17" s="20">
        <f t="shared" si="16"/>
        <v>11.582446994936038</v>
      </c>
      <c r="AE17" s="20">
        <f t="shared" si="16"/>
        <v>11.126895417151927</v>
      </c>
      <c r="AF17" s="20">
        <f t="shared" si="16"/>
        <v>10.706930032407149</v>
      </c>
      <c r="AG17" s="20">
        <f t="shared" si="16"/>
        <v>10.318425463847941</v>
      </c>
      <c r="AH17" s="20">
        <f t="shared" si="16"/>
        <v>9.9578848106029607</v>
      </c>
      <c r="AI17" s="20">
        <f t="shared" si="16"/>
        <v>9.6223220920946364</v>
      </c>
    </row>
    <row r="18" spans="1:37" x14ac:dyDescent="0.25">
      <c r="A18" t="s">
        <v>9</v>
      </c>
      <c r="C18" s="21">
        <f t="shared" si="2"/>
        <v>60</v>
      </c>
      <c r="D18" s="18"/>
      <c r="E18" s="19"/>
      <c r="F18" s="19"/>
      <c r="G18" s="19"/>
      <c r="H18" s="19"/>
      <c r="I18" s="19"/>
      <c r="J18" s="19"/>
      <c r="K18" s="19"/>
      <c r="L18" s="19"/>
      <c r="M18" s="20">
        <f>NPER($B$10,-B$166,-$B$4,($K167-$B$2),1)</f>
        <v>39.57240201837643</v>
      </c>
      <c r="N18" s="20">
        <f t="shared" ref="N18:AI18" si="17">NPER($B$10,-C$166,-$B$4,($K167-$B$2),1)</f>
        <v>32.722920428432722</v>
      </c>
      <c r="O18" s="20">
        <f t="shared" si="17"/>
        <v>28.283964093388995</v>
      </c>
      <c r="P18" s="20">
        <f t="shared" si="17"/>
        <v>25.075354375371255</v>
      </c>
      <c r="Q18" s="20">
        <f t="shared" si="17"/>
        <v>22.608287522848382</v>
      </c>
      <c r="R18" s="20">
        <f t="shared" si="17"/>
        <v>20.633486311171264</v>
      </c>
      <c r="S18" s="20">
        <f t="shared" si="17"/>
        <v>19.006974064965288</v>
      </c>
      <c r="T18" s="20">
        <f t="shared" si="17"/>
        <v>17.638333273516725</v>
      </c>
      <c r="U18" s="20">
        <f t="shared" si="17"/>
        <v>16.467245428509852</v>
      </c>
      <c r="V18" s="20">
        <f t="shared" si="17"/>
        <v>15.451586625948025</v>
      </c>
      <c r="W18" s="20">
        <f t="shared" si="17"/>
        <v>14.560862699295971</v>
      </c>
      <c r="X18" s="20">
        <f t="shared" si="17"/>
        <v>13.772348638829319</v>
      </c>
      <c r="Y18" s="20">
        <f t="shared" si="17"/>
        <v>13.068698991937309</v>
      </c>
      <c r="Z18" s="20">
        <f t="shared" si="17"/>
        <v>12.436405564440541</v>
      </c>
      <c r="AA18" s="20">
        <f t="shared" si="17"/>
        <v>11.864766688005432</v>
      </c>
      <c r="AB18" s="20">
        <f t="shared" si="17"/>
        <v>11.34517775462848</v>
      </c>
      <c r="AC18" s="20">
        <f t="shared" si="17"/>
        <v>10.870630374111157</v>
      </c>
      <c r="AD18" s="20">
        <f t="shared" si="17"/>
        <v>10.435350964452139</v>
      </c>
      <c r="AE18" s="20">
        <f t="shared" si="17"/>
        <v>10.034534896682823</v>
      </c>
      <c r="AF18" s="20">
        <f t="shared" si="17"/>
        <v>9.6641475810253574</v>
      </c>
      <c r="AG18" s="20">
        <f t="shared" si="17"/>
        <v>9.3207733721114003</v>
      </c>
      <c r="AH18" s="20">
        <f t="shared" si="17"/>
        <v>9.0014992323125345</v>
      </c>
      <c r="AI18" s="20">
        <f t="shared" si="17"/>
        <v>8.7038240568557796</v>
      </c>
    </row>
    <row r="19" spans="1:37" x14ac:dyDescent="0.25">
      <c r="A19" t="s">
        <v>23</v>
      </c>
      <c r="C19" s="21">
        <f t="shared" si="2"/>
        <v>55</v>
      </c>
      <c r="D19" s="18"/>
      <c r="E19" s="19"/>
      <c r="F19" s="19"/>
      <c r="G19" s="19"/>
      <c r="H19" s="19"/>
      <c r="I19" s="19"/>
      <c r="J19" s="19"/>
      <c r="K19" s="19"/>
      <c r="L19" s="20">
        <f>NPER($B$10,-B$166,-$B$4,($J167-$B$2),1)</f>
        <v>38.117962567912834</v>
      </c>
      <c r="M19" s="20">
        <f t="shared" ref="M19:AI19" si="18">NPER($B$10,-C$166,-$B$4,($J167-$B$2),1)</f>
        <v>31.350707847503056</v>
      </c>
      <c r="N19" s="20">
        <f t="shared" si="18"/>
        <v>26.985174278677782</v>
      </c>
      <c r="O19" s="20">
        <f t="shared" si="18"/>
        <v>23.842525942495463</v>
      </c>
      <c r="P19" s="20">
        <f t="shared" si="18"/>
        <v>21.435041875891415</v>
      </c>
      <c r="Q19" s="20">
        <f t="shared" si="18"/>
        <v>19.514327728204567</v>
      </c>
      <c r="R19" s="20">
        <f t="shared" si="18"/>
        <v>17.937133899751704</v>
      </c>
      <c r="S19" s="20">
        <f t="shared" si="18"/>
        <v>16.613647081482064</v>
      </c>
      <c r="T19" s="20">
        <f t="shared" si="18"/>
        <v>15.48405500406591</v>
      </c>
      <c r="U19" s="20">
        <f t="shared" si="18"/>
        <v>14.506661125269698</v>
      </c>
      <c r="V19" s="20">
        <f t="shared" si="18"/>
        <v>13.651334552931537</v>
      </c>
      <c r="W19" s="20">
        <f t="shared" si="18"/>
        <v>12.895661045941877</v>
      </c>
      <c r="X19" s="20">
        <f t="shared" si="18"/>
        <v>12.222562571712128</v>
      </c>
      <c r="Y19" s="20">
        <f t="shared" si="18"/>
        <v>11.618762312457688</v>
      </c>
      <c r="Z19" s="20">
        <f t="shared" si="18"/>
        <v>11.07375980827806</v>
      </c>
      <c r="AA19" s="20">
        <f t="shared" si="18"/>
        <v>10.579126254024406</v>
      </c>
      <c r="AB19" s="20">
        <f t="shared" si="18"/>
        <v>10.128007544472442</v>
      </c>
      <c r="AC19" s="20">
        <f t="shared" si="18"/>
        <v>9.7147660596116445</v>
      </c>
      <c r="AD19" s="20">
        <f t="shared" si="18"/>
        <v>9.3347174514774807</v>
      </c>
      <c r="AE19" s="20">
        <f t="shared" si="18"/>
        <v>8.983933927921278</v>
      </c>
      <c r="AF19" s="20">
        <f t="shared" si="18"/>
        <v>8.6590949958917527</v>
      </c>
      <c r="AG19" s="20">
        <f t="shared" si="18"/>
        <v>8.3573726700949802</v>
      </c>
      <c r="AH19" s="20">
        <f t="shared" si="18"/>
        <v>8.076342103697062</v>
      </c>
      <c r="AI19" s="20">
        <f t="shared" si="18"/>
        <v>7.8139112363206173</v>
      </c>
    </row>
    <row r="20" spans="1:37" x14ac:dyDescent="0.25">
      <c r="A20" t="s">
        <v>24</v>
      </c>
      <c r="C20" s="21">
        <f t="shared" si="2"/>
        <v>50</v>
      </c>
      <c r="D20" s="18"/>
      <c r="E20" s="19"/>
      <c r="F20" s="19"/>
      <c r="G20" s="19"/>
      <c r="H20" s="19"/>
      <c r="I20" s="19"/>
      <c r="J20" s="19"/>
      <c r="K20" s="20">
        <f>NPER($B$10,-B$166,-$B$4,($I167-$B$2),1)</f>
        <v>36.528751611574734</v>
      </c>
      <c r="L20" s="20">
        <f t="shared" ref="L20:AI20" si="19">NPER($B$10,-C$166,-$B$4,($I167-$B$2),1)</f>
        <v>29.859166528375457</v>
      </c>
      <c r="M20" s="20">
        <f t="shared" si="19"/>
        <v>25.579986222143411</v>
      </c>
      <c r="N20" s="20">
        <f t="shared" si="19"/>
        <v>22.514234740122234</v>
      </c>
      <c r="O20" s="20">
        <f t="shared" si="19"/>
        <v>20.175664477264146</v>
      </c>
      <c r="P20" s="20">
        <f t="shared" si="19"/>
        <v>18.317063358649552</v>
      </c>
      <c r="Q20" s="20">
        <f t="shared" si="19"/>
        <v>16.796141504014489</v>
      </c>
      <c r="R20" s="20">
        <f t="shared" si="19"/>
        <v>15.523872799004987</v>
      </c>
      <c r="S20" s="20">
        <f t="shared" si="19"/>
        <v>14.44109675585586</v>
      </c>
      <c r="T20" s="20">
        <f t="shared" si="19"/>
        <v>13.506661125269698</v>
      </c>
      <c r="U20" s="20">
        <f t="shared" si="19"/>
        <v>12.690893105673128</v>
      </c>
      <c r="V20" s="20">
        <f t="shared" si="19"/>
        <v>11.971766763564565</v>
      </c>
      <c r="W20" s="20">
        <f t="shared" si="19"/>
        <v>11.332535394296968</v>
      </c>
      <c r="X20" s="20">
        <f t="shared" si="19"/>
        <v>10.760206612007082</v>
      </c>
      <c r="Y20" s="20">
        <f t="shared" si="19"/>
        <v>10.244525507748476</v>
      </c>
      <c r="Z20" s="20">
        <f t="shared" si="19"/>
        <v>9.7772763716222002</v>
      </c>
      <c r="AA20" s="20">
        <f t="shared" si="19"/>
        <v>9.3517909296022932</v>
      </c>
      <c r="AB20" s="20">
        <f t="shared" si="19"/>
        <v>8.9625943546617179</v>
      </c>
      <c r="AC20" s="20">
        <f t="shared" si="19"/>
        <v>8.6051455169707385</v>
      </c>
      <c r="AD20" s="20">
        <f t="shared" si="19"/>
        <v>8.2756431244005775</v>
      </c>
      <c r="AE20" s="20">
        <f t="shared" si="19"/>
        <v>7.9708788363714005</v>
      </c>
      <c r="AF20" s="20">
        <f t="shared" si="19"/>
        <v>7.688124450787817</v>
      </c>
      <c r="AG20" s="20">
        <f t="shared" si="19"/>
        <v>7.4250441944396837</v>
      </c>
      <c r="AH20" s="20">
        <f t="shared" si="19"/>
        <v>7.1796257704150497</v>
      </c>
      <c r="AI20" s="20">
        <f t="shared" si="19"/>
        <v>6.9501256006350278</v>
      </c>
    </row>
    <row r="21" spans="1:37" x14ac:dyDescent="0.25">
      <c r="A21" t="s">
        <v>25</v>
      </c>
      <c r="C21" s="21">
        <f t="shared" si="2"/>
        <v>45</v>
      </c>
      <c r="D21" s="18"/>
      <c r="E21" s="19"/>
      <c r="F21" s="19"/>
      <c r="G21" s="19"/>
      <c r="H21" s="19"/>
      <c r="I21" s="19"/>
      <c r="J21" s="20">
        <f>NPER($B$10,-B$166,-$B$4,($H167-$B$2),1)</f>
        <v>34.777218090337271</v>
      </c>
      <c r="K21" s="20">
        <f t="shared" ref="K21:AI21" si="20">NPER($B$10,-C$166,-$B$4,($H167-$B$2),1)</f>
        <v>28.225548792578618</v>
      </c>
      <c r="L21" s="20">
        <f t="shared" si="20"/>
        <v>24.049399304048858</v>
      </c>
      <c r="M21" s="20">
        <f t="shared" si="20"/>
        <v>21.074446372897086</v>
      </c>
      <c r="N21" s="20">
        <f t="shared" si="20"/>
        <v>18.816499800749362</v>
      </c>
      <c r="O21" s="20">
        <f t="shared" si="20"/>
        <v>17.029967815892178</v>
      </c>
      <c r="P21" s="20">
        <f t="shared" si="20"/>
        <v>15.573854009917131</v>
      </c>
      <c r="Q21" s="20">
        <f t="shared" si="20"/>
        <v>14.360177389260432</v>
      </c>
      <c r="R21" s="20">
        <f t="shared" si="20"/>
        <v>13.33063113090094</v>
      </c>
      <c r="S21" s="20">
        <f t="shared" si="20"/>
        <v>12.444767128793254</v>
      </c>
      <c r="T21" s="20">
        <f t="shared" si="20"/>
        <v>11.673498575272369</v>
      </c>
      <c r="U21" s="20">
        <f t="shared" si="20"/>
        <v>10.995291170739877</v>
      </c>
      <c r="V21" s="20">
        <f t="shared" si="20"/>
        <v>10.393813746952345</v>
      </c>
      <c r="W21" s="20">
        <f t="shared" si="20"/>
        <v>9.8564275351305177</v>
      </c>
      <c r="X21" s="20">
        <f t="shared" si="20"/>
        <v>9.3731804455517125</v>
      </c>
      <c r="Y21" s="20">
        <f t="shared" si="20"/>
        <v>8.9361175967421289</v>
      </c>
      <c r="Z21" s="20">
        <f t="shared" si="20"/>
        <v>8.5387965881343337</v>
      </c>
      <c r="AA21" s="20">
        <f t="shared" si="20"/>
        <v>8.1759391779774369</v>
      </c>
      <c r="AB21" s="20">
        <f t="shared" si="20"/>
        <v>7.8431761323498783</v>
      </c>
      <c r="AC21" s="20">
        <f t="shared" si="20"/>
        <v>7.5368571242077795</v>
      </c>
      <c r="AD21" s="20">
        <f t="shared" si="20"/>
        <v>7.2539069393573801</v>
      </c>
      <c r="AE21" s="20">
        <f t="shared" si="20"/>
        <v>6.991715223011461</v>
      </c>
      <c r="AF21" s="20">
        <f t="shared" si="20"/>
        <v>6.7480509013238326</v>
      </c>
      <c r="AG21" s="20">
        <f t="shared" si="20"/>
        <v>6.5209950128720271</v>
      </c>
      <c r="AH21" s="20">
        <f t="shared" si="20"/>
        <v>6.3088874524039014</v>
      </c>
      <c r="AI21" s="20">
        <f t="shared" si="20"/>
        <v>6.1102843512965341</v>
      </c>
    </row>
    <row r="22" spans="1:37" x14ac:dyDescent="0.25">
      <c r="C22" s="21">
        <f t="shared" si="2"/>
        <v>40</v>
      </c>
      <c r="D22" s="18"/>
      <c r="E22" s="19"/>
      <c r="F22" s="19"/>
      <c r="G22" s="19"/>
      <c r="H22" s="19"/>
      <c r="I22" s="20">
        <f>NPER($B$10,-B$166,-$B$4,($G167-$B$2),1)</f>
        <v>32.826390665648546</v>
      </c>
      <c r="J22" s="20">
        <f t="shared" ref="J22:AI22" si="21">NPER($B$10,-C$166,-$B$4,($G167-$B$2),1)</f>
        <v>26.419910432283366</v>
      </c>
      <c r="K22" s="20">
        <f t="shared" si="21"/>
        <v>22.368819723563895</v>
      </c>
      <c r="L22" s="20">
        <f t="shared" si="21"/>
        <v>19.502713162149224</v>
      </c>
      <c r="M22" s="20">
        <f t="shared" si="21"/>
        <v>17.340363085143931</v>
      </c>
      <c r="N22" s="20">
        <f t="shared" si="21"/>
        <v>15.63845952413833</v>
      </c>
      <c r="O22" s="20">
        <f t="shared" si="21"/>
        <v>14.257792133660795</v>
      </c>
      <c r="P22" s="20">
        <f t="shared" si="21"/>
        <v>13.111797992589702</v>
      </c>
      <c r="Q22" s="20">
        <f t="shared" si="21"/>
        <v>12.143310526490341</v>
      </c>
      <c r="R22" s="20">
        <f t="shared" si="21"/>
        <v>11.312808938475664</v>
      </c>
      <c r="S22" s="20">
        <f t="shared" si="21"/>
        <v>10.591968296655423</v>
      </c>
      <c r="T22" s="20">
        <f t="shared" si="21"/>
        <v>9.9598860713129511</v>
      </c>
      <c r="U22" s="20">
        <f t="shared" si="21"/>
        <v>9.400759401260693</v>
      </c>
      <c r="V22" s="20">
        <f t="shared" si="21"/>
        <v>8.9023947138440729</v>
      </c>
      <c r="W22" s="20">
        <f t="shared" si="21"/>
        <v>8.4552177331360117</v>
      </c>
      <c r="X22" s="20">
        <f t="shared" si="21"/>
        <v>8.0515962953053801</v>
      </c>
      <c r="Y22" s="20">
        <f t="shared" si="21"/>
        <v>7.6853653132574316</v>
      </c>
      <c r="Z22" s="20">
        <f t="shared" si="21"/>
        <v>7.3514861697770701</v>
      </c>
      <c r="AA22" s="20">
        <f t="shared" si="21"/>
        <v>7.0457977600105623</v>
      </c>
      <c r="AB22" s="20">
        <f t="shared" si="21"/>
        <v>6.7648314013111612</v>
      </c>
      <c r="AC22" s="20">
        <f t="shared" si="21"/>
        <v>6.5056711227267812</v>
      </c>
      <c r="AD22" s="20">
        <f t="shared" si="21"/>
        <v>6.2658467620283282</v>
      </c>
      <c r="AE22" s="20">
        <f t="shared" si="21"/>
        <v>6.0432511537562403</v>
      </c>
      <c r="AF22" s="20">
        <f t="shared" si="21"/>
        <v>5.8360752586614462</v>
      </c>
      <c r="AG22" s="20">
        <f t="shared" si="21"/>
        <v>5.6427568269093697</v>
      </c>
      <c r="AH22" s="20">
        <f t="shared" si="21"/>
        <v>5.4619393902945905</v>
      </c>
      <c r="AI22" s="20">
        <f t="shared" si="21"/>
        <v>5.2924392225578831</v>
      </c>
      <c r="AJ22" s="6"/>
    </row>
    <row r="23" spans="1:37" x14ac:dyDescent="0.25">
      <c r="A23" s="9" t="s">
        <v>6</v>
      </c>
      <c r="C23" s="21">
        <f t="shared" si="2"/>
        <v>35</v>
      </c>
      <c r="D23" s="18"/>
      <c r="E23" s="19"/>
      <c r="F23" s="19"/>
      <c r="G23" s="19"/>
      <c r="H23" s="20">
        <f>NPER($B$10,-B$166,-$B$4,($F167-$B$2),1)</f>
        <v>30.625024002547168</v>
      </c>
      <c r="I23" s="20">
        <f t="shared" ref="I23:AI23" si="22">NPER($B$10,-C$166,-$B$4,($F167-$B$2),1)</f>
        <v>24.401713330364981</v>
      </c>
      <c r="J23" s="20">
        <f t="shared" si="22"/>
        <v>20.505623997972673</v>
      </c>
      <c r="K23" s="20">
        <f t="shared" si="22"/>
        <v>17.772389428705999</v>
      </c>
      <c r="L23" s="20">
        <f t="shared" si="22"/>
        <v>15.725208543887753</v>
      </c>
      <c r="M23" s="20">
        <f t="shared" si="22"/>
        <v>14.12409043287933</v>
      </c>
      <c r="N23" s="20">
        <f t="shared" si="22"/>
        <v>12.832362454315755</v>
      </c>
      <c r="O23" s="20">
        <f t="shared" si="22"/>
        <v>11.765435295455056</v>
      </c>
      <c r="P23" s="20">
        <f t="shared" si="22"/>
        <v>10.867700448952023</v>
      </c>
      <c r="Q23" s="20">
        <f t="shared" si="22"/>
        <v>10.100883582611713</v>
      </c>
      <c r="R23" s="20">
        <f t="shared" si="22"/>
        <v>9.4376688432142952</v>
      </c>
      <c r="S23" s="20">
        <f t="shared" si="22"/>
        <v>8.8579793557383173</v>
      </c>
      <c r="T23" s="20">
        <f t="shared" si="22"/>
        <v>8.3466943676458918</v>
      </c>
      <c r="U23" s="20">
        <f t="shared" si="22"/>
        <v>7.8921887737172156</v>
      </c>
      <c r="V23" s="20">
        <f t="shared" si="22"/>
        <v>7.4853658501540243</v>
      </c>
      <c r="W23" s="20">
        <f t="shared" si="22"/>
        <v>7.1189975506504179</v>
      </c>
      <c r="X23" s="20">
        <f t="shared" si="22"/>
        <v>6.7872630668968723</v>
      </c>
      <c r="Y23" s="20">
        <f t="shared" si="22"/>
        <v>6.4854189042203192</v>
      </c>
      <c r="Z23" s="20">
        <f t="shared" si="22"/>
        <v>6.2095583965530405</v>
      </c>
      <c r="AA23" s="20">
        <f t="shared" si="22"/>
        <v>5.9564333944830299</v>
      </c>
      <c r="AB23" s="20">
        <f t="shared" si="22"/>
        <v>5.7233200212628281</v>
      </c>
      <c r="AC23" s="20">
        <f t="shared" si="22"/>
        <v>5.5079162116044982</v>
      </c>
      <c r="AD23" s="20">
        <f t="shared" si="22"/>
        <v>5.3082625340986844</v>
      </c>
      <c r="AE23" s="20">
        <f t="shared" si="22"/>
        <v>5.1226803138460744</v>
      </c>
      <c r="AF23" s="20">
        <f t="shared" si="22"/>
        <v>4.9497227758891178</v>
      </c>
      <c r="AG23" s="20">
        <f t="shared" si="22"/>
        <v>4.7881361044177275</v>
      </c>
      <c r="AH23" s="20">
        <f t="shared" si="22"/>
        <v>4.6368281350052793</v>
      </c>
      <c r="AI23" s="20">
        <f t="shared" si="22"/>
        <v>4.4948429812714537</v>
      </c>
    </row>
    <row r="24" spans="1:37" x14ac:dyDescent="0.25">
      <c r="A24" s="7" t="s">
        <v>20</v>
      </c>
      <c r="C24" s="21">
        <f t="shared" si="2"/>
        <v>30</v>
      </c>
      <c r="D24" s="18"/>
      <c r="E24" s="19"/>
      <c r="F24" s="19"/>
      <c r="G24" s="20">
        <f>NPER($B$10,-B$166,-$B$4,($E167-$B$2),1)</f>
        <v>28.099150372944646</v>
      </c>
      <c r="H24" s="20">
        <f t="shared" ref="H24:AI24" si="23">NPER($B$10,-C$166,-$B$4,($E167-$B$2),1)</f>
        <v>22.114151642854114</v>
      </c>
      <c r="I24" s="20">
        <f t="shared" si="23"/>
        <v>18.415231749244665</v>
      </c>
      <c r="J24" s="20">
        <f t="shared" si="23"/>
        <v>15.847842095313066</v>
      </c>
      <c r="K24" s="20">
        <f t="shared" si="23"/>
        <v>13.942103310525741</v>
      </c>
      <c r="L24" s="20">
        <f t="shared" si="23"/>
        <v>12.463045322141909</v>
      </c>
      <c r="M24" s="20">
        <f t="shared" si="23"/>
        <v>11.277726479293809</v>
      </c>
      <c r="N24" s="20">
        <f t="shared" si="23"/>
        <v>10.304388049150125</v>
      </c>
      <c r="O24" s="20">
        <f t="shared" si="23"/>
        <v>9.4896079981583217</v>
      </c>
      <c r="P24" s="20">
        <f t="shared" si="23"/>
        <v>8.7968277932660346</v>
      </c>
      <c r="Q24" s="20">
        <f t="shared" si="23"/>
        <v>8.200096940312358</v>
      </c>
      <c r="R24" s="20">
        <f t="shared" si="23"/>
        <v>7.680438638758913</v>
      </c>
      <c r="S24" s="20">
        <f t="shared" si="23"/>
        <v>7.223628393003791</v>
      </c>
      <c r="T24" s="20">
        <f t="shared" si="23"/>
        <v>6.8187786654043148</v>
      </c>
      <c r="U24" s="20">
        <f t="shared" si="23"/>
        <v>6.4574052531641746</v>
      </c>
      <c r="V24" s="20">
        <f t="shared" si="23"/>
        <v>6.1327930141967588</v>
      </c>
      <c r="W24" s="20">
        <f t="shared" si="23"/>
        <v>5.8395538926920043</v>
      </c>
      <c r="X24" s="20">
        <f t="shared" si="23"/>
        <v>5.5733120662938482</v>
      </c>
      <c r="Y24" s="20">
        <f t="shared" si="23"/>
        <v>5.3304752543349236</v>
      </c>
      <c r="Z24" s="20">
        <f t="shared" si="23"/>
        <v>5.108065723855038</v>
      </c>
      <c r="AA24" s="20">
        <f t="shared" si="23"/>
        <v>4.9035934740367981</v>
      </c>
      <c r="AB24" s="20">
        <f t="shared" si="23"/>
        <v>4.7149597463796118</v>
      </c>
      <c r="AC24" s="20">
        <f t="shared" si="23"/>
        <v>4.5403826843733919</v>
      </c>
      <c r="AD24" s="20">
        <f t="shared" si="23"/>
        <v>4.3783394028880815</v>
      </c>
      <c r="AE24" s="20">
        <f t="shared" si="23"/>
        <v>4.2275203734555964</v>
      </c>
      <c r="AF24" s="20">
        <f t="shared" si="23"/>
        <v>4.086793163074578</v>
      </c>
      <c r="AG24" s="20">
        <f t="shared" si="23"/>
        <v>3.9551733543791423</v>
      </c>
      <c r="AH24" s="20">
        <f t="shared" si="23"/>
        <v>3.8318010349721701</v>
      </c>
      <c r="AI24" s="20">
        <f t="shared" si="23"/>
        <v>3.7159216458555795</v>
      </c>
      <c r="AJ24" s="6"/>
    </row>
    <row r="25" spans="1:37" x14ac:dyDescent="0.25">
      <c r="A25" s="8" t="s">
        <v>21</v>
      </c>
      <c r="C25" s="21">
        <f t="shared" si="2"/>
        <v>25</v>
      </c>
      <c r="D25" s="18"/>
      <c r="E25" s="19"/>
      <c r="F25" s="20">
        <f>NPER($B$10,-B$166,-$B$4,($D167-$B$2),1)</f>
        <v>25.136277225567824</v>
      </c>
      <c r="G25" s="20">
        <f t="shared" ref="G25:AI25" si="24">NPER($B$10,-C$166,-$B$4,($D167-$B$2),1)</f>
        <v>19.474083754371858</v>
      </c>
      <c r="H25" s="20">
        <f t="shared" si="24"/>
        <v>16.034438733414234</v>
      </c>
      <c r="I25" s="20">
        <f t="shared" si="24"/>
        <v>13.679890810713738</v>
      </c>
      <c r="J25" s="20">
        <f t="shared" si="24"/>
        <v>11.952021724508267</v>
      </c>
      <c r="K25" s="20">
        <f t="shared" si="24"/>
        <v>10.623834019493293</v>
      </c>
      <c r="L25" s="20">
        <f t="shared" si="24"/>
        <v>9.5681045897767376</v>
      </c>
      <c r="M25" s="20">
        <f t="shared" si="24"/>
        <v>8.7072837256520614</v>
      </c>
      <c r="N25" s="20">
        <f t="shared" si="24"/>
        <v>7.9911164387002396</v>
      </c>
      <c r="O25" s="20">
        <f t="shared" si="24"/>
        <v>7.3854730779520246</v>
      </c>
      <c r="P25" s="20">
        <f t="shared" si="24"/>
        <v>6.8662971888157971</v>
      </c>
      <c r="Q25" s="20">
        <f t="shared" si="24"/>
        <v>6.4161107652367653</v>
      </c>
      <c r="R25" s="20">
        <f t="shared" si="24"/>
        <v>6.0218908877633268</v>
      </c>
      <c r="S25" s="20">
        <f t="shared" si="24"/>
        <v>5.6737245973121526</v>
      </c>
      <c r="T25" s="20">
        <f t="shared" si="24"/>
        <v>5.3639264762743988</v>
      </c>
      <c r="U25" s="20">
        <f t="shared" si="24"/>
        <v>5.0864423125578524</v>
      </c>
      <c r="V25" s="20">
        <f t="shared" si="24"/>
        <v>4.836435642208154</v>
      </c>
      <c r="W25" s="20">
        <f t="shared" si="24"/>
        <v>4.6099946141756964</v>
      </c>
      <c r="X25" s="20">
        <f t="shared" si="24"/>
        <v>4.4039200362577864</v>
      </c>
      <c r="Y25" s="20">
        <f t="shared" si="24"/>
        <v>4.2155694224027007</v>
      </c>
      <c r="Z25" s="20">
        <f t="shared" si="24"/>
        <v>4.0427404407778642</v>
      </c>
      <c r="AA25" s="20">
        <f t="shared" si="24"/>
        <v>3.8835825766035263</v>
      </c>
      <c r="AB25" s="20">
        <f t="shared" si="24"/>
        <v>3.7365293233508208</v>
      </c>
      <c r="AC25" s="20">
        <f t="shared" si="24"/>
        <v>3.6002455266033739</v>
      </c>
      <c r="AD25" s="20">
        <f t="shared" si="24"/>
        <v>3.4735860602836888</v>
      </c>
      <c r="AE25" s="20">
        <f t="shared" si="24"/>
        <v>3.3555630804208723</v>
      </c>
      <c r="AF25" s="20">
        <f t="shared" si="24"/>
        <v>3.2453198432514339</v>
      </c>
      <c r="AG25" s="20">
        <f t="shared" si="24"/>
        <v>3.1421095982467757</v>
      </c>
      <c r="AH25" s="20">
        <f t="shared" si="24"/>
        <v>3.0452784416340797</v>
      </c>
      <c r="AI25" s="20">
        <f t="shared" si="24"/>
        <v>2.9542512877636438</v>
      </c>
    </row>
    <row r="26" spans="1:37" x14ac:dyDescent="0.25">
      <c r="A26" s="10" t="s">
        <v>22</v>
      </c>
      <c r="C26" s="21">
        <f>C27+5</f>
        <v>20</v>
      </c>
      <c r="D26" s="18"/>
      <c r="E26" s="20">
        <f>NPER($B$10,-B$166,-$B$4,($C$167-$B$2),1)</f>
        <v>21.552896503596362</v>
      </c>
      <c r="F26" s="20">
        <f t="shared" ref="F26:AI26" si="25">NPER($B$10,-C$166,-$B$4,($C$167-$B$2),1)</f>
        <v>16.352724491455678</v>
      </c>
      <c r="G26" s="20">
        <f t="shared" si="25"/>
        <v>13.269338882897967</v>
      </c>
      <c r="H26" s="20">
        <f t="shared" si="25"/>
        <v>11.197930353020238</v>
      </c>
      <c r="I26" s="20">
        <f t="shared" si="25"/>
        <v>9.7005257810418239</v>
      </c>
      <c r="J26" s="20">
        <f t="shared" si="25"/>
        <v>8.5635921829410186</v>
      </c>
      <c r="K26" s="20">
        <f t="shared" si="25"/>
        <v>7.6691379950269338</v>
      </c>
      <c r="L26" s="20">
        <f t="shared" si="25"/>
        <v>6.946155667777659</v>
      </c>
      <c r="M26" s="20">
        <f t="shared" si="25"/>
        <v>6.3491565495634932</v>
      </c>
      <c r="N26" s="20">
        <f t="shared" si="25"/>
        <v>5.8475661293779453</v>
      </c>
      <c r="O26" s="20">
        <f t="shared" si="25"/>
        <v>5.420033855457639</v>
      </c>
      <c r="P26" s="20">
        <f t="shared" si="25"/>
        <v>5.0511778004184595</v>
      </c>
      <c r="Q26" s="20">
        <f t="shared" si="25"/>
        <v>4.7296240063464587</v>
      </c>
      <c r="R26" s="20">
        <f t="shared" si="25"/>
        <v>4.4467745895706914</v>
      </c>
      <c r="S26" s="20">
        <f t="shared" si="25"/>
        <v>4.1960057886201589</v>
      </c>
      <c r="T26" s="20">
        <f t="shared" si="25"/>
        <v>3.9721298863712526</v>
      </c>
      <c r="U26" s="20">
        <f t="shared" si="25"/>
        <v>3.7710246408968562</v>
      </c>
      <c r="V26" s="20">
        <f t="shared" si="25"/>
        <v>3.5893722014166354</v>
      </c>
      <c r="W26" s="20">
        <f t="shared" si="25"/>
        <v>3.4244714348022351</v>
      </c>
      <c r="X26" s="20">
        <f t="shared" si="25"/>
        <v>3.2741005959176159</v>
      </c>
      <c r="Y26" s="20">
        <f t="shared" si="25"/>
        <v>3.1364152219925239</v>
      </c>
      <c r="Z26" s="20">
        <f t="shared" si="25"/>
        <v>3.0098711187493485</v>
      </c>
      <c r="AA26" s="20">
        <f t="shared" si="25"/>
        <v>2.8931655122992983</v>
      </c>
      <c r="AB26" s="20">
        <f t="shared" si="25"/>
        <v>2.7851915469958439</v>
      </c>
      <c r="AC26" s="20">
        <f t="shared" si="25"/>
        <v>2.6850027201927689</v>
      </c>
      <c r="AD26" s="20">
        <f t="shared" si="25"/>
        <v>2.5917848067003066</v>
      </c>
      <c r="AE26" s="20">
        <f t="shared" si="25"/>
        <v>2.5048334922037849</v>
      </c>
      <c r="AF26" s="20">
        <f t="shared" si="25"/>
        <v>2.4235364036083653</v>
      </c>
      <c r="AG26" s="20">
        <f t="shared" si="25"/>
        <v>2.3473585584165817</v>
      </c>
      <c r="AH26" s="20">
        <f t="shared" si="25"/>
        <v>2.2758304964811389</v>
      </c>
      <c r="AI26" s="20">
        <f t="shared" si="25"/>
        <v>2.2085385336817045</v>
      </c>
    </row>
    <row r="27" spans="1:37" ht="15.75" thickBot="1" x14ac:dyDescent="0.3">
      <c r="A27" s="11" t="s">
        <v>27</v>
      </c>
      <c r="C27" s="22">
        <v>15</v>
      </c>
      <c r="D27" s="23">
        <f>NPER($B$10,-B$166,-$B$4,($B167-$B$2),1)</f>
        <v>17.01834135978795</v>
      </c>
      <c r="E27" s="23">
        <f t="shared" ref="E27:AI27" si="26">NPER($B$10,-C$166,-$B$4,($B167-$B$2),1)</f>
        <v>12.534583980436288</v>
      </c>
      <c r="F27" s="23">
        <f t="shared" si="26"/>
        <v>9.971525143443758</v>
      </c>
      <c r="G27" s="23">
        <f t="shared" si="26"/>
        <v>8.2953372883251859</v>
      </c>
      <c r="H27" s="23">
        <f t="shared" si="26"/>
        <v>7.1084013998623252</v>
      </c>
      <c r="I27" s="23">
        <f t="shared" si="26"/>
        <v>6.2218441200197576</v>
      </c>
      <c r="J27" s="23">
        <f t="shared" si="26"/>
        <v>5.533601518991853</v>
      </c>
      <c r="K27" s="23">
        <f t="shared" si="26"/>
        <v>4.9834161639092134</v>
      </c>
      <c r="L27" s="23">
        <f t="shared" si="26"/>
        <v>4.5333194588023664</v>
      </c>
      <c r="M27" s="23">
        <f t="shared" si="26"/>
        <v>4.1581561853335751</v>
      </c>
      <c r="N27" s="23">
        <f t="shared" si="26"/>
        <v>3.8405804852748053</v>
      </c>
      <c r="O27" s="23">
        <f t="shared" si="26"/>
        <v>3.5682340836135724</v>
      </c>
      <c r="P27" s="23">
        <f t="shared" si="26"/>
        <v>3.3320688630008548</v>
      </c>
      <c r="Q27" s="23">
        <f t="shared" si="26"/>
        <v>3.1253053860435127</v>
      </c>
      <c r="R27" s="23">
        <f t="shared" si="26"/>
        <v>2.9427622087075567</v>
      </c>
      <c r="S27" s="23">
        <f t="shared" si="26"/>
        <v>2.7804103064105692</v>
      </c>
      <c r="T27" s="23">
        <f t="shared" si="26"/>
        <v>2.6350689791067703</v>
      </c>
      <c r="U27" s="23">
        <f t="shared" si="26"/>
        <v>2.5041933769056333</v>
      </c>
      <c r="V27" s="23">
        <f t="shared" si="26"/>
        <v>2.3857229343394031</v>
      </c>
      <c r="W27" s="23">
        <f t="shared" si="26"/>
        <v>2.2779712446275742</v>
      </c>
      <c r="X27" s="23">
        <f t="shared" si="26"/>
        <v>2.1795447151866423</v>
      </c>
      <c r="Y27" s="23">
        <f t="shared" si="26"/>
        <v>2.0892815850897755</v>
      </c>
      <c r="Z27" s="23">
        <f t="shared" si="26"/>
        <v>2.0062055899075935</v>
      </c>
      <c r="AA27" s="23">
        <f t="shared" si="26"/>
        <v>1.9294903233826137</v>
      </c>
      <c r="AB27" s="23">
        <f t="shared" si="26"/>
        <v>1.858431519027506</v>
      </c>
      <c r="AC27" s="23">
        <f t="shared" si="26"/>
        <v>1.7924252698433956</v>
      </c>
      <c r="AD27" s="23">
        <f t="shared" si="26"/>
        <v>1.7309507519924316</v>
      </c>
      <c r="AE27" s="23">
        <f t="shared" si="26"/>
        <v>1.6735564012096877</v>
      </c>
      <c r="AF27" s="23">
        <f t="shared" si="26"/>
        <v>1.6198487622890405</v>
      </c>
      <c r="AG27" s="23">
        <f t="shared" si="26"/>
        <v>1.5694834270296656</v>
      </c>
      <c r="AH27" s="23">
        <f t="shared" si="26"/>
        <v>1.5221576178161482</v>
      </c>
      <c r="AI27" s="23">
        <f t="shared" si="26"/>
        <v>1.477604078221455</v>
      </c>
    </row>
    <row r="28" spans="1:37" x14ac:dyDescent="0.25">
      <c r="C28" s="24"/>
      <c r="D28" s="25">
        <v>20</v>
      </c>
      <c r="E28" s="26">
        <f>D28+5</f>
        <v>25</v>
      </c>
      <c r="F28" s="26">
        <f t="shared" ref="F28:AI28" si="27">E28+5</f>
        <v>30</v>
      </c>
      <c r="G28" s="26">
        <f t="shared" si="27"/>
        <v>35</v>
      </c>
      <c r="H28" s="26">
        <f t="shared" si="27"/>
        <v>40</v>
      </c>
      <c r="I28" s="26">
        <f t="shared" si="27"/>
        <v>45</v>
      </c>
      <c r="J28" s="26">
        <f t="shared" si="27"/>
        <v>50</v>
      </c>
      <c r="K28" s="26">
        <f t="shared" si="27"/>
        <v>55</v>
      </c>
      <c r="L28" s="26">
        <f t="shared" si="27"/>
        <v>60</v>
      </c>
      <c r="M28" s="26">
        <f t="shared" si="27"/>
        <v>65</v>
      </c>
      <c r="N28" s="26">
        <f t="shared" si="27"/>
        <v>70</v>
      </c>
      <c r="O28" s="26">
        <f t="shared" si="27"/>
        <v>75</v>
      </c>
      <c r="P28" s="26">
        <f t="shared" si="27"/>
        <v>80</v>
      </c>
      <c r="Q28" s="26">
        <f>P28+5</f>
        <v>85</v>
      </c>
      <c r="R28" s="26">
        <f t="shared" si="27"/>
        <v>90</v>
      </c>
      <c r="S28" s="26">
        <f t="shared" si="27"/>
        <v>95</v>
      </c>
      <c r="T28" s="26">
        <f t="shared" si="27"/>
        <v>100</v>
      </c>
      <c r="U28" s="26">
        <f t="shared" si="27"/>
        <v>105</v>
      </c>
      <c r="V28" s="26">
        <f t="shared" si="27"/>
        <v>110</v>
      </c>
      <c r="W28" s="26">
        <f t="shared" si="27"/>
        <v>115</v>
      </c>
      <c r="X28" s="26">
        <f t="shared" si="27"/>
        <v>120</v>
      </c>
      <c r="Y28" s="26">
        <f t="shared" si="27"/>
        <v>125</v>
      </c>
      <c r="Z28" s="26">
        <f t="shared" si="27"/>
        <v>130</v>
      </c>
      <c r="AA28" s="26">
        <f t="shared" si="27"/>
        <v>135</v>
      </c>
      <c r="AB28" s="26">
        <f t="shared" si="27"/>
        <v>140</v>
      </c>
      <c r="AC28" s="26">
        <f t="shared" si="27"/>
        <v>145</v>
      </c>
      <c r="AD28" s="26">
        <f t="shared" si="27"/>
        <v>150</v>
      </c>
      <c r="AE28" s="26">
        <f t="shared" si="27"/>
        <v>155</v>
      </c>
      <c r="AF28" s="26">
        <f t="shared" si="27"/>
        <v>160</v>
      </c>
      <c r="AG28" s="26">
        <f t="shared" si="27"/>
        <v>165</v>
      </c>
      <c r="AH28" s="26">
        <f t="shared" si="27"/>
        <v>170</v>
      </c>
      <c r="AI28" s="26">
        <f t="shared" si="27"/>
        <v>175</v>
      </c>
    </row>
    <row r="29" spans="1:37" x14ac:dyDescent="0.25">
      <c r="B29" t="s">
        <v>18</v>
      </c>
      <c r="C29" s="27"/>
      <c r="D29" s="28" t="s">
        <v>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</row>
    <row r="30" spans="1:37" x14ac:dyDescent="0.25">
      <c r="C30" s="27"/>
      <c r="D30" s="27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7"/>
      <c r="AC30" s="27"/>
      <c r="AD30" s="27"/>
      <c r="AE30" s="27"/>
      <c r="AF30" s="27"/>
      <c r="AG30" s="27"/>
      <c r="AH30" s="27"/>
      <c r="AI30" s="27"/>
      <c r="AK30" s="3"/>
    </row>
    <row r="31" spans="1:37" x14ac:dyDescent="0.25"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</row>
    <row r="32" spans="1:37" x14ac:dyDescent="0.25"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</row>
    <row r="33" spans="2:35" x14ac:dyDescent="0.25"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</row>
    <row r="34" spans="2:35" x14ac:dyDescent="0.25"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</row>
    <row r="35" spans="2:35" x14ac:dyDescent="0.25"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</row>
    <row r="36" spans="2:35" x14ac:dyDescent="0.25">
      <c r="B36" s="1"/>
      <c r="C36" s="24"/>
      <c r="D36" s="24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2:35" x14ac:dyDescent="0.25">
      <c r="B37" s="1"/>
      <c r="C37" s="24"/>
      <c r="D37" s="24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2:35" x14ac:dyDescent="0.25">
      <c r="B38" s="1"/>
      <c r="C38" s="24"/>
      <c r="D38" s="24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2:35" x14ac:dyDescent="0.25">
      <c r="B39" s="1"/>
      <c r="C39" s="24"/>
      <c r="D39" s="24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2:35" x14ac:dyDescent="0.25">
      <c r="B40" s="1"/>
      <c r="C40" s="24"/>
      <c r="D40" s="24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2:35" x14ac:dyDescent="0.25">
      <c r="B41" s="1"/>
      <c r="C41" s="24"/>
      <c r="D41" s="24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2:35" x14ac:dyDescent="0.25">
      <c r="B42" s="1"/>
      <c r="C42" s="24"/>
      <c r="D42" s="24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</row>
    <row r="43" spans="2:35" x14ac:dyDescent="0.25">
      <c r="B43" s="1"/>
      <c r="C43" s="24"/>
      <c r="D43" s="24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</row>
    <row r="44" spans="2:35" x14ac:dyDescent="0.25">
      <c r="B44" s="1"/>
      <c r="C44" s="24"/>
      <c r="D44" s="24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</row>
    <row r="45" spans="2:35" x14ac:dyDescent="0.25">
      <c r="B45" s="1"/>
      <c r="C45" s="24"/>
      <c r="D45" s="24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</row>
    <row r="46" spans="2:35" x14ac:dyDescent="0.25">
      <c r="B46" s="1"/>
      <c r="C46" s="24"/>
      <c r="D46" s="24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</row>
    <row r="47" spans="2:35" x14ac:dyDescent="0.25">
      <c r="B47" s="1"/>
      <c r="C47" s="24"/>
      <c r="D47" s="24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</row>
    <row r="48" spans="2:35" x14ac:dyDescent="0.25">
      <c r="B48" s="1"/>
      <c r="C48" s="24"/>
      <c r="D48" s="24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</row>
    <row r="49" spans="2:35" x14ac:dyDescent="0.25">
      <c r="B49" s="1"/>
      <c r="C49" s="24"/>
      <c r="D49" s="24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</row>
    <row r="50" spans="2:35" x14ac:dyDescent="0.25">
      <c r="B50" s="1"/>
      <c r="C50" s="24"/>
      <c r="D50" s="24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</row>
    <row r="51" spans="2:35" x14ac:dyDescent="0.25">
      <c r="B51" s="1"/>
      <c r="C51" s="24"/>
      <c r="D51" s="24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</row>
    <row r="52" spans="2:35" x14ac:dyDescent="0.25">
      <c r="B52" s="1"/>
      <c r="C52" s="24"/>
      <c r="D52" s="24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</row>
    <row r="53" spans="2:35" x14ac:dyDescent="0.25">
      <c r="B53" s="1"/>
      <c r="C53" s="24"/>
      <c r="D53" s="24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</row>
    <row r="54" spans="2:35" x14ac:dyDescent="0.25">
      <c r="B54" s="1"/>
      <c r="C54" s="24"/>
      <c r="D54" s="24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</row>
    <row r="55" spans="2:35" x14ac:dyDescent="0.25">
      <c r="B55" s="1"/>
      <c r="C55" s="24"/>
      <c r="D55" s="24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</row>
    <row r="56" spans="2:35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</row>
    <row r="57" spans="2:35" x14ac:dyDescent="0.25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</row>
    <row r="58" spans="2:35" x14ac:dyDescent="0.25"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</row>
    <row r="59" spans="2:35" x14ac:dyDescent="0.25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</row>
    <row r="60" spans="2:35" x14ac:dyDescent="0.25"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</row>
    <row r="61" spans="2:35" x14ac:dyDescent="0.25">
      <c r="B61" s="1"/>
      <c r="C61" s="24"/>
      <c r="D61" s="24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</row>
    <row r="62" spans="2:35" x14ac:dyDescent="0.25">
      <c r="B62" s="1"/>
      <c r="C62" s="24"/>
      <c r="D62" s="24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</row>
    <row r="63" spans="2:35" x14ac:dyDescent="0.25">
      <c r="C63" s="24"/>
      <c r="D63" s="24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</row>
    <row r="64" spans="2:35" x14ac:dyDescent="0.25">
      <c r="C64" s="24"/>
      <c r="D64" s="24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</row>
    <row r="65" spans="3:35" x14ac:dyDescent="0.25">
      <c r="C65" s="24"/>
      <c r="D65" s="24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</row>
    <row r="66" spans="3:35" x14ac:dyDescent="0.25">
      <c r="C66" s="24"/>
      <c r="D66" s="24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</row>
    <row r="67" spans="3:35" x14ac:dyDescent="0.25"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</row>
    <row r="68" spans="3:35" x14ac:dyDescent="0.25"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</row>
    <row r="69" spans="3:35" x14ac:dyDescent="0.25"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</row>
    <row r="70" spans="3:35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</row>
    <row r="71" spans="3:35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</row>
    <row r="72" spans="3:35" x14ac:dyDescent="0.25"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</row>
    <row r="73" spans="3:35" x14ac:dyDescent="0.25"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</row>
    <row r="74" spans="3:35" x14ac:dyDescent="0.25"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</row>
    <row r="75" spans="3:35" x14ac:dyDescent="0.25"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</row>
    <row r="76" spans="3:35" x14ac:dyDescent="0.25"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</row>
    <row r="77" spans="3:35" x14ac:dyDescent="0.25"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</row>
    <row r="78" spans="3:35" x14ac:dyDescent="0.25"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</row>
    <row r="79" spans="3:35" x14ac:dyDescent="0.25"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</row>
    <row r="80" spans="3:35" x14ac:dyDescent="0.25"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</row>
    <row r="81" spans="3:35" x14ac:dyDescent="0.25"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</row>
    <row r="82" spans="3:35" x14ac:dyDescent="0.25"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</row>
    <row r="83" spans="3:35" x14ac:dyDescent="0.25"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</row>
    <row r="84" spans="3:35" x14ac:dyDescent="0.25"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</row>
    <row r="85" spans="3:35" x14ac:dyDescent="0.25"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</row>
    <row r="86" spans="3:35" x14ac:dyDescent="0.25"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3:35" x14ac:dyDescent="0.25"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</row>
    <row r="88" spans="3:35" x14ac:dyDescent="0.25"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</row>
    <row r="89" spans="3:35" x14ac:dyDescent="0.25"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</row>
    <row r="90" spans="3:35" x14ac:dyDescent="0.25"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</row>
    <row r="91" spans="3:35" x14ac:dyDescent="0.25"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</row>
    <row r="92" spans="3:35" x14ac:dyDescent="0.25"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</row>
    <row r="93" spans="3:35" x14ac:dyDescent="0.25"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</row>
    <row r="94" spans="3:35" x14ac:dyDescent="0.25"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</row>
    <row r="95" spans="3:35" x14ac:dyDescent="0.25"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</row>
    <row r="96" spans="3:35" x14ac:dyDescent="0.25"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</row>
    <row r="97" spans="3:35" x14ac:dyDescent="0.25"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</row>
    <row r="98" spans="3:35" x14ac:dyDescent="0.25"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</row>
    <row r="99" spans="3:35" x14ac:dyDescent="0.25"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</row>
    <row r="100" spans="3:35" x14ac:dyDescent="0.25"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</row>
    <row r="101" spans="3:35" x14ac:dyDescent="0.25"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</row>
    <row r="102" spans="3:35" x14ac:dyDescent="0.25"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</row>
    <row r="103" spans="3:35" x14ac:dyDescent="0.25"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</row>
    <row r="104" spans="3:35" x14ac:dyDescent="0.25"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</row>
    <row r="105" spans="3:35" x14ac:dyDescent="0.25"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</row>
    <row r="106" spans="3:35" x14ac:dyDescent="0.25"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</row>
    <row r="107" spans="3:35" x14ac:dyDescent="0.25"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</row>
    <row r="108" spans="3:35" x14ac:dyDescent="0.25"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</row>
    <row r="109" spans="3:35" x14ac:dyDescent="0.25"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</row>
    <row r="110" spans="3:35" x14ac:dyDescent="0.25"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</row>
    <row r="111" spans="3:35" x14ac:dyDescent="0.25"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</row>
    <row r="112" spans="3:35" x14ac:dyDescent="0.25"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</row>
    <row r="113" spans="3:35" x14ac:dyDescent="0.25"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</row>
    <row r="114" spans="3:35" x14ac:dyDescent="0.25"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</row>
    <row r="115" spans="3:35" x14ac:dyDescent="0.25"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</row>
    <row r="116" spans="3:35" x14ac:dyDescent="0.25"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</row>
    <row r="117" spans="3:35" x14ac:dyDescent="0.25"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</row>
    <row r="118" spans="3:35" x14ac:dyDescent="0.25"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</row>
    <row r="119" spans="3:35" x14ac:dyDescent="0.25"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</row>
    <row r="120" spans="3:35" x14ac:dyDescent="0.25"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</row>
    <row r="121" spans="3:35" x14ac:dyDescent="0.25"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</row>
    <row r="122" spans="3:35" x14ac:dyDescent="0.25"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</row>
    <row r="123" spans="3:35" x14ac:dyDescent="0.25"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</row>
    <row r="124" spans="3:35" x14ac:dyDescent="0.25"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</row>
    <row r="125" spans="3:35" x14ac:dyDescent="0.25"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</row>
    <row r="126" spans="3:35" x14ac:dyDescent="0.25"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</row>
    <row r="127" spans="3:35" x14ac:dyDescent="0.25"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</row>
    <row r="128" spans="3:35" x14ac:dyDescent="0.25"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</row>
    <row r="129" spans="3:35" x14ac:dyDescent="0.25"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</row>
    <row r="130" spans="3:35" x14ac:dyDescent="0.25"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</row>
    <row r="131" spans="3:35" x14ac:dyDescent="0.25"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</row>
    <row r="132" spans="3:35" x14ac:dyDescent="0.25"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</row>
    <row r="133" spans="3:35" x14ac:dyDescent="0.25"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</row>
    <row r="134" spans="3:35" x14ac:dyDescent="0.25"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</row>
    <row r="135" spans="3:35" x14ac:dyDescent="0.25"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</row>
    <row r="136" spans="3:35" x14ac:dyDescent="0.25"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</row>
    <row r="137" spans="3:35" x14ac:dyDescent="0.25"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</row>
    <row r="138" spans="3:35" x14ac:dyDescent="0.25"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</row>
    <row r="139" spans="3:35" x14ac:dyDescent="0.25"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</row>
    <row r="140" spans="3:35" x14ac:dyDescent="0.25"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</row>
    <row r="141" spans="3:35" x14ac:dyDescent="0.25"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</row>
    <row r="142" spans="3:35" x14ac:dyDescent="0.25"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</row>
    <row r="143" spans="3:35" x14ac:dyDescent="0.25"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</row>
    <row r="144" spans="3:35" x14ac:dyDescent="0.25"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</row>
    <row r="145" spans="3:35" x14ac:dyDescent="0.25"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</row>
    <row r="146" spans="3:35" x14ac:dyDescent="0.25"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</row>
    <row r="147" spans="3:35" x14ac:dyDescent="0.25"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</row>
    <row r="148" spans="3:35" x14ac:dyDescent="0.25"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</row>
    <row r="149" spans="3:35" x14ac:dyDescent="0.25"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</row>
    <row r="150" spans="3:35" x14ac:dyDescent="0.25"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</row>
    <row r="151" spans="3:35" x14ac:dyDescent="0.25"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</row>
    <row r="152" spans="3:35" x14ac:dyDescent="0.25"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</row>
    <row r="153" spans="3:35" x14ac:dyDescent="0.25"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</row>
    <row r="154" spans="3:35" x14ac:dyDescent="0.25"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</row>
    <row r="155" spans="3:35" x14ac:dyDescent="0.25"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</row>
    <row r="156" spans="3:35" x14ac:dyDescent="0.25"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</row>
    <row r="157" spans="3:35" x14ac:dyDescent="0.25"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</row>
    <row r="158" spans="3:35" x14ac:dyDescent="0.25"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</row>
    <row r="159" spans="3:35" x14ac:dyDescent="0.25"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</row>
    <row r="160" spans="3:35" x14ac:dyDescent="0.25"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</row>
    <row r="161" spans="1:35" x14ac:dyDescent="0.25"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</row>
    <row r="162" spans="1:35" x14ac:dyDescent="0.25"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</row>
    <row r="163" spans="1:35" x14ac:dyDescent="0.25"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</row>
    <row r="164" spans="1:35" x14ac:dyDescent="0.25">
      <c r="A164" s="30" t="s">
        <v>19</v>
      </c>
      <c r="B164" s="24"/>
      <c r="C164" s="24"/>
      <c r="D164" s="24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</row>
    <row r="165" spans="1:35" x14ac:dyDescent="0.25">
      <c r="A165" s="27" t="s">
        <v>16</v>
      </c>
      <c r="B165" s="24">
        <v>15000</v>
      </c>
      <c r="C165" s="27">
        <f t="shared" ref="C165:AE165" si="28">B165+5000</f>
        <v>20000</v>
      </c>
      <c r="D165" s="27">
        <f t="shared" si="28"/>
        <v>25000</v>
      </c>
      <c r="E165" s="27">
        <f t="shared" si="28"/>
        <v>30000</v>
      </c>
      <c r="F165" s="27">
        <f t="shared" si="28"/>
        <v>35000</v>
      </c>
      <c r="G165" s="27">
        <f t="shared" si="28"/>
        <v>40000</v>
      </c>
      <c r="H165" s="27">
        <f t="shared" si="28"/>
        <v>45000</v>
      </c>
      <c r="I165" s="27">
        <f t="shared" si="28"/>
        <v>50000</v>
      </c>
      <c r="J165" s="27">
        <f t="shared" si="28"/>
        <v>55000</v>
      </c>
      <c r="K165" s="27">
        <f t="shared" si="28"/>
        <v>60000</v>
      </c>
      <c r="L165" s="27">
        <f t="shared" si="28"/>
        <v>65000</v>
      </c>
      <c r="M165" s="27">
        <f t="shared" si="28"/>
        <v>70000</v>
      </c>
      <c r="N165" s="27">
        <f t="shared" si="28"/>
        <v>75000</v>
      </c>
      <c r="O165" s="27">
        <f t="shared" si="28"/>
        <v>80000</v>
      </c>
      <c r="P165" s="27">
        <f t="shared" si="28"/>
        <v>85000</v>
      </c>
      <c r="Q165" s="27">
        <f t="shared" si="28"/>
        <v>90000</v>
      </c>
      <c r="R165" s="27">
        <f t="shared" si="28"/>
        <v>95000</v>
      </c>
      <c r="S165" s="27">
        <f t="shared" si="28"/>
        <v>100000</v>
      </c>
      <c r="T165" s="27">
        <f t="shared" si="28"/>
        <v>105000</v>
      </c>
      <c r="U165" s="27">
        <f t="shared" si="28"/>
        <v>110000</v>
      </c>
      <c r="V165" s="27">
        <f t="shared" si="28"/>
        <v>115000</v>
      </c>
      <c r="W165" s="27">
        <f t="shared" si="28"/>
        <v>120000</v>
      </c>
      <c r="X165" s="27">
        <f t="shared" si="28"/>
        <v>125000</v>
      </c>
      <c r="Y165" s="27">
        <f t="shared" si="28"/>
        <v>130000</v>
      </c>
      <c r="Z165" s="27">
        <f t="shared" si="28"/>
        <v>135000</v>
      </c>
      <c r="AA165" s="27">
        <f t="shared" si="28"/>
        <v>140000</v>
      </c>
      <c r="AB165" s="27">
        <f t="shared" si="28"/>
        <v>145000</v>
      </c>
      <c r="AC165" s="27">
        <f t="shared" si="28"/>
        <v>150000</v>
      </c>
      <c r="AD165" s="27">
        <f t="shared" si="28"/>
        <v>155000</v>
      </c>
      <c r="AE165" s="27">
        <f t="shared" si="28"/>
        <v>160000</v>
      </c>
      <c r="AF165" s="27">
        <f>AE165+5000</f>
        <v>165000</v>
      </c>
      <c r="AG165" s="27">
        <f t="shared" ref="AG165" si="29">AF165+5000</f>
        <v>170000</v>
      </c>
      <c r="AH165" s="27"/>
      <c r="AI165" s="27"/>
    </row>
    <row r="166" spans="1:35" x14ac:dyDescent="0.25">
      <c r="A166" s="27" t="s">
        <v>12</v>
      </c>
      <c r="B166" s="24">
        <v>5000</v>
      </c>
      <c r="C166" s="27">
        <f t="shared" ref="C166:AE166" si="30">B166+5000</f>
        <v>10000</v>
      </c>
      <c r="D166" s="27">
        <f t="shared" si="30"/>
        <v>15000</v>
      </c>
      <c r="E166" s="27">
        <f t="shared" si="30"/>
        <v>20000</v>
      </c>
      <c r="F166" s="27">
        <f t="shared" si="30"/>
        <v>25000</v>
      </c>
      <c r="G166" s="27">
        <f t="shared" si="30"/>
        <v>30000</v>
      </c>
      <c r="H166" s="27">
        <f t="shared" si="30"/>
        <v>35000</v>
      </c>
      <c r="I166" s="27">
        <f t="shared" si="30"/>
        <v>40000</v>
      </c>
      <c r="J166" s="27">
        <f t="shared" si="30"/>
        <v>45000</v>
      </c>
      <c r="K166" s="27">
        <f t="shared" si="30"/>
        <v>50000</v>
      </c>
      <c r="L166" s="27">
        <f t="shared" si="30"/>
        <v>55000</v>
      </c>
      <c r="M166" s="27">
        <f t="shared" si="30"/>
        <v>60000</v>
      </c>
      <c r="N166" s="27">
        <f t="shared" si="30"/>
        <v>65000</v>
      </c>
      <c r="O166" s="27">
        <f t="shared" si="30"/>
        <v>70000</v>
      </c>
      <c r="P166" s="27">
        <f t="shared" si="30"/>
        <v>75000</v>
      </c>
      <c r="Q166" s="27">
        <f t="shared" si="30"/>
        <v>80000</v>
      </c>
      <c r="R166" s="27">
        <f t="shared" si="30"/>
        <v>85000</v>
      </c>
      <c r="S166" s="27">
        <f t="shared" si="30"/>
        <v>90000</v>
      </c>
      <c r="T166" s="27">
        <f t="shared" si="30"/>
        <v>95000</v>
      </c>
      <c r="U166" s="27">
        <f t="shared" si="30"/>
        <v>100000</v>
      </c>
      <c r="V166" s="27">
        <f t="shared" si="30"/>
        <v>105000</v>
      </c>
      <c r="W166" s="27">
        <f t="shared" si="30"/>
        <v>110000</v>
      </c>
      <c r="X166" s="27">
        <f t="shared" si="30"/>
        <v>115000</v>
      </c>
      <c r="Y166" s="27">
        <f t="shared" si="30"/>
        <v>120000</v>
      </c>
      <c r="Z166" s="27">
        <f t="shared" si="30"/>
        <v>125000</v>
      </c>
      <c r="AA166" s="27">
        <f t="shared" si="30"/>
        <v>130000</v>
      </c>
      <c r="AB166" s="27">
        <f t="shared" si="30"/>
        <v>135000</v>
      </c>
      <c r="AC166" s="27">
        <f t="shared" si="30"/>
        <v>140000</v>
      </c>
      <c r="AD166" s="27">
        <f t="shared" si="30"/>
        <v>145000</v>
      </c>
      <c r="AE166" s="27">
        <f t="shared" si="30"/>
        <v>150000</v>
      </c>
      <c r="AF166" s="27">
        <f>AE166+5000</f>
        <v>155000</v>
      </c>
      <c r="AG166" s="27">
        <f t="shared" ref="AG166" si="31">AF166+5000</f>
        <v>160000</v>
      </c>
      <c r="AH166" s="27"/>
      <c r="AI166" s="27"/>
    </row>
    <row r="167" spans="1:35" x14ac:dyDescent="0.25">
      <c r="A167" s="27" t="s">
        <v>17</v>
      </c>
      <c r="B167" s="24">
        <f t="shared" ref="B167:AE167" si="32">B165*25</f>
        <v>375000</v>
      </c>
      <c r="C167" s="24">
        <f t="shared" si="32"/>
        <v>500000</v>
      </c>
      <c r="D167" s="24">
        <f t="shared" si="32"/>
        <v>625000</v>
      </c>
      <c r="E167" s="24">
        <f t="shared" si="32"/>
        <v>750000</v>
      </c>
      <c r="F167" s="24">
        <f t="shared" si="32"/>
        <v>875000</v>
      </c>
      <c r="G167" s="24">
        <f t="shared" si="32"/>
        <v>1000000</v>
      </c>
      <c r="H167" s="24">
        <f t="shared" si="32"/>
        <v>1125000</v>
      </c>
      <c r="I167" s="24">
        <f t="shared" si="32"/>
        <v>1250000</v>
      </c>
      <c r="J167" s="24">
        <f t="shared" si="32"/>
        <v>1375000</v>
      </c>
      <c r="K167" s="24">
        <f t="shared" si="32"/>
        <v>1500000</v>
      </c>
      <c r="L167" s="24">
        <f t="shared" si="32"/>
        <v>1625000</v>
      </c>
      <c r="M167" s="24">
        <f t="shared" si="32"/>
        <v>1750000</v>
      </c>
      <c r="N167" s="24">
        <f t="shared" si="32"/>
        <v>1875000</v>
      </c>
      <c r="O167" s="24">
        <f t="shared" si="32"/>
        <v>2000000</v>
      </c>
      <c r="P167" s="24">
        <f t="shared" si="32"/>
        <v>2125000</v>
      </c>
      <c r="Q167" s="24">
        <f t="shared" si="32"/>
        <v>2250000</v>
      </c>
      <c r="R167" s="24">
        <f t="shared" si="32"/>
        <v>2375000</v>
      </c>
      <c r="S167" s="24">
        <f t="shared" si="32"/>
        <v>2500000</v>
      </c>
      <c r="T167" s="24">
        <f t="shared" si="32"/>
        <v>2625000</v>
      </c>
      <c r="U167" s="24">
        <f t="shared" si="32"/>
        <v>2750000</v>
      </c>
      <c r="V167" s="24">
        <f t="shared" si="32"/>
        <v>2875000</v>
      </c>
      <c r="W167" s="24">
        <f t="shared" si="32"/>
        <v>3000000</v>
      </c>
      <c r="X167" s="24">
        <f t="shared" si="32"/>
        <v>3125000</v>
      </c>
      <c r="Y167" s="24">
        <f t="shared" si="32"/>
        <v>3250000</v>
      </c>
      <c r="Z167" s="24">
        <f t="shared" si="32"/>
        <v>3375000</v>
      </c>
      <c r="AA167" s="24">
        <f t="shared" si="32"/>
        <v>3500000</v>
      </c>
      <c r="AB167" s="24">
        <f t="shared" si="32"/>
        <v>3625000</v>
      </c>
      <c r="AC167" s="24">
        <f t="shared" si="32"/>
        <v>3750000</v>
      </c>
      <c r="AD167" s="24">
        <f t="shared" si="32"/>
        <v>3875000</v>
      </c>
      <c r="AE167" s="24">
        <f t="shared" si="32"/>
        <v>4000000</v>
      </c>
      <c r="AF167" s="24">
        <f t="shared" ref="AF167:AG167" si="33">AF165*25</f>
        <v>4125000</v>
      </c>
      <c r="AG167" s="24">
        <f t="shared" si="33"/>
        <v>4250000</v>
      </c>
      <c r="AH167" s="27"/>
      <c r="AI167" s="27"/>
    </row>
    <row r="168" spans="1:35" x14ac:dyDescent="0.25">
      <c r="B168" s="1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</row>
    <row r="169" spans="1:35" x14ac:dyDescent="0.25"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</row>
    <row r="170" spans="1:35" x14ac:dyDescent="0.25"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</row>
    <row r="171" spans="1:35" x14ac:dyDescent="0.25"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</row>
    <row r="172" spans="1:35" x14ac:dyDescent="0.25"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</row>
    <row r="173" spans="1:35" x14ac:dyDescent="0.25"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</row>
    <row r="174" spans="1:35" x14ac:dyDescent="0.25"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</row>
    <row r="175" spans="1:35" x14ac:dyDescent="0.25"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</row>
  </sheetData>
  <sheetProtection algorithmName="SHA-512" hashValue="pzDcSg1EVRwCXSXVNKpjzq15IaNrgiU7W31iMi8VPvivk0OeNtGRpbkjf0dj/anLtnvKde3y5KCiLK+eJ0oRWw==" saltValue="YF47eC8cdVN++aN2vM0Uvg==" spinCount="100000" sheet="1" objects="1" scenarios="1"/>
  <mergeCells count="2">
    <mergeCell ref="D1:AI1"/>
    <mergeCell ref="D29:AI29"/>
  </mergeCells>
  <conditionalFormatting sqref="D2:AI27">
    <cfRule type="cellIs" dxfId="9" priority="1" operator="equal">
      <formula>$B$15</formula>
    </cfRule>
    <cfRule type="cellIs" dxfId="8" priority="2" operator="between">
      <formula>0.1</formula>
      <formula>$B$15</formula>
    </cfRule>
    <cfRule type="cellIs" dxfId="7" priority="3" operator="greaterThan">
      <formula>$B$15</formula>
    </cfRule>
    <cfRule type="cellIs" dxfId="6" priority="4" operator="equal">
      <formula>$B$15</formula>
    </cfRule>
    <cfRule type="cellIs" dxfId="5" priority="5" operator="between">
      <formula>0.1</formula>
      <formula>$B$15</formula>
    </cfRule>
    <cfRule type="cellIs" dxfId="4" priority="6" operator="greaterThan">
      <formula>$B$15</formula>
    </cfRule>
    <cfRule type="cellIs" dxfId="3" priority="7" operator="between">
      <formula>0.1</formula>
      <formula>15</formula>
    </cfRule>
    <cfRule type="cellIs" dxfId="2" priority="8" operator="between">
      <formula>15</formula>
      <formula>30</formula>
    </cfRule>
    <cfRule type="cellIs" dxfId="1" priority="9" operator="between">
      <formula>30</formula>
      <formula>40</formula>
    </cfRule>
    <cfRule type="cellIs" dxfId="0" priority="10" operator="between">
      <formula>40</formula>
      <formula>100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yourm</cp:lastModifiedBy>
  <dcterms:created xsi:type="dcterms:W3CDTF">2017-06-13T05:13:21Z</dcterms:created>
  <dcterms:modified xsi:type="dcterms:W3CDTF">2018-05-13T05:36:40Z</dcterms:modified>
</cp:coreProperties>
</file>